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3250" windowHeight="11445" tabRatio="740"/>
  </bookViews>
  <sheets>
    <sheet name="III.A_3. návrh celk" sheetId="1" r:id="rId1"/>
    <sheet name="III.B_3. návrh instituc." sheetId="2" r:id="rId2"/>
    <sheet name="III.C_3. návrh účelové" sheetId="3" r:id="rId3"/>
    <sheet name="III.D_3.návrh - závazné ukaz" sheetId="5" r:id="rId4"/>
    <sheet name="RVO_upr +700 mil. " sheetId="6" r:id="rId5"/>
    <sheet name="List2" sheetId="7" r:id="rId6"/>
  </sheets>
  <definedNames>
    <definedName name="_xlnm.Print_Area" localSheetId="0">'III.A_3. návrh celk'!$A$2:$N$25</definedName>
    <definedName name="_xlnm.Print_Area" localSheetId="1">'III.B_3. návrh instituc.'!$A$2:$G$64</definedName>
    <definedName name="_xlnm.Print_Area" localSheetId="2">'III.C_3. návrh účelové'!$A$1:$M$67</definedName>
    <definedName name="_xlnm.Print_Area" localSheetId="3">'III.D_3.návrh - závazné ukaz'!$A$1:$K$19</definedName>
  </definedNames>
  <calcPr calcId="145621"/>
</workbook>
</file>

<file path=xl/calcChain.xml><?xml version="1.0" encoding="utf-8"?>
<calcChain xmlns="http://schemas.openxmlformats.org/spreadsheetml/2006/main">
  <c r="E18" i="5" l="1"/>
  <c r="D18" i="5"/>
  <c r="B15" i="6"/>
  <c r="C7" i="5" l="1"/>
  <c r="C8" i="5"/>
  <c r="C9" i="5"/>
  <c r="C10" i="5"/>
  <c r="C11" i="5"/>
  <c r="C12" i="5"/>
  <c r="C13" i="5"/>
  <c r="C14" i="5"/>
  <c r="C15" i="5"/>
  <c r="C16" i="5"/>
  <c r="C17" i="5"/>
  <c r="C18" i="5"/>
  <c r="I18" i="5"/>
  <c r="H18" i="5"/>
  <c r="M61" i="3"/>
  <c r="F15" i="3" l="1"/>
  <c r="G15" i="3"/>
  <c r="H15" i="3"/>
  <c r="I15" i="3"/>
  <c r="F21" i="3"/>
  <c r="G21" i="3"/>
  <c r="H21" i="3"/>
  <c r="I21" i="3"/>
  <c r="C9" i="1" l="1"/>
  <c r="F9" i="1"/>
  <c r="I9" i="1"/>
  <c r="L9" i="1"/>
  <c r="F24" i="3" l="1"/>
  <c r="H61" i="3"/>
  <c r="I18" i="1" s="1"/>
  <c r="G54" i="3"/>
  <c r="G61" i="3" s="1"/>
  <c r="F18" i="1" s="1"/>
  <c r="H53" i="3"/>
  <c r="I16" i="1" s="1"/>
  <c r="G53" i="3"/>
  <c r="F16" i="1" s="1"/>
  <c r="H50" i="3"/>
  <c r="I15" i="1" s="1"/>
  <c r="G50" i="3"/>
  <c r="F15" i="1" s="1"/>
  <c r="H47" i="3"/>
  <c r="I14" i="1" s="1"/>
  <c r="G47" i="3"/>
  <c r="F14" i="1" s="1"/>
  <c r="H42" i="3"/>
  <c r="I13" i="1" s="1"/>
  <c r="G42" i="3"/>
  <c r="F13" i="1" s="1"/>
  <c r="H23" i="3"/>
  <c r="I12" i="1" s="1"/>
  <c r="G23" i="3"/>
  <c r="F12" i="1" s="1"/>
  <c r="I11" i="1"/>
  <c r="F11" i="1"/>
  <c r="H18" i="3"/>
  <c r="I10" i="1" s="1"/>
  <c r="G18" i="3"/>
  <c r="F10" i="1" s="1"/>
  <c r="H6" i="3"/>
  <c r="I8" i="1" s="1"/>
  <c r="G6" i="3"/>
  <c r="F8" i="1" s="1"/>
  <c r="E58" i="2"/>
  <c r="H18" i="1" s="1"/>
  <c r="D58" i="2"/>
  <c r="E18" i="1" s="1"/>
  <c r="E56" i="2"/>
  <c r="H17" i="1" s="1"/>
  <c r="D56" i="2"/>
  <c r="E17" i="1" s="1"/>
  <c r="E52" i="2"/>
  <c r="H16" i="1" s="1"/>
  <c r="D52" i="2"/>
  <c r="E16" i="1" s="1"/>
  <c r="E47" i="2"/>
  <c r="H15" i="1" s="1"/>
  <c r="D47" i="2"/>
  <c r="E15" i="1" s="1"/>
  <c r="E43" i="2"/>
  <c r="H14" i="1" s="1"/>
  <c r="D43" i="2"/>
  <c r="E14" i="1" s="1"/>
  <c r="E39" i="2"/>
  <c r="H13" i="1" s="1"/>
  <c r="D39" i="2"/>
  <c r="E13" i="1" s="1"/>
  <c r="E28" i="2"/>
  <c r="H12" i="1" s="1"/>
  <c r="D28" i="2"/>
  <c r="E12" i="1" s="1"/>
  <c r="E21" i="2"/>
  <c r="H11" i="1" s="1"/>
  <c r="D21" i="2"/>
  <c r="E11" i="1" s="1"/>
  <c r="E17" i="2"/>
  <c r="H10" i="1" s="1"/>
  <c r="D17" i="2"/>
  <c r="E10" i="1" s="1"/>
  <c r="E14" i="2"/>
  <c r="H9" i="1" s="1"/>
  <c r="D14" i="2"/>
  <c r="E9" i="1" s="1"/>
  <c r="E12" i="2"/>
  <c r="H8" i="1" s="1"/>
  <c r="D12" i="2"/>
  <c r="E8" i="1" s="1"/>
  <c r="C58" i="2"/>
  <c r="B18" i="1" s="1"/>
  <c r="C56" i="2"/>
  <c r="B17" i="1" s="1"/>
  <c r="C52" i="2"/>
  <c r="B16" i="1" s="1"/>
  <c r="C47" i="2"/>
  <c r="B15" i="1" s="1"/>
  <c r="C43" i="2"/>
  <c r="B14" i="1" s="1"/>
  <c r="C39" i="2"/>
  <c r="B13" i="1" s="1"/>
  <c r="C28" i="2"/>
  <c r="B12" i="1" s="1"/>
  <c r="C21" i="2"/>
  <c r="B11" i="1" s="1"/>
  <c r="C17" i="2"/>
  <c r="B10" i="1" s="1"/>
  <c r="C14" i="2"/>
  <c r="B9" i="1" s="1"/>
  <c r="C12" i="2"/>
  <c r="B8" i="1" s="1"/>
  <c r="H19" i="1" l="1"/>
  <c r="H62" i="3"/>
  <c r="G62" i="3"/>
  <c r="C59" i="2"/>
  <c r="E59" i="2"/>
  <c r="D59" i="2"/>
  <c r="I61" i="3"/>
  <c r="L18" i="1" s="1"/>
  <c r="I53" i="3"/>
  <c r="L16" i="1" s="1"/>
  <c r="F53" i="3"/>
  <c r="C16" i="1" s="1"/>
  <c r="I50" i="3"/>
  <c r="L15" i="1" s="1"/>
  <c r="F50" i="3"/>
  <c r="C15" i="1" s="1"/>
  <c r="I47" i="3"/>
  <c r="L14" i="1" s="1"/>
  <c r="F47" i="3"/>
  <c r="C14" i="1" s="1"/>
  <c r="I42" i="3"/>
  <c r="I23" i="3"/>
  <c r="L12" i="1" s="1"/>
  <c r="F23" i="3"/>
  <c r="C12" i="1" s="1"/>
  <c r="L11" i="1"/>
  <c r="C11" i="1"/>
  <c r="I18" i="3"/>
  <c r="L10" i="1" s="1"/>
  <c r="F18" i="3"/>
  <c r="C10" i="1" s="1"/>
  <c r="I6" i="3"/>
  <c r="F6" i="3"/>
  <c r="C8" i="1" s="1"/>
  <c r="F58" i="2"/>
  <c r="K18" i="1" s="1"/>
  <c r="F56" i="2"/>
  <c r="K17" i="1" s="1"/>
  <c r="M17" i="1" s="1"/>
  <c r="F52" i="2"/>
  <c r="K16" i="1" s="1"/>
  <c r="F47" i="2"/>
  <c r="K15" i="1" s="1"/>
  <c r="F43" i="2"/>
  <c r="K14" i="1" s="1"/>
  <c r="F39" i="2"/>
  <c r="K13" i="1" s="1"/>
  <c r="F28" i="2"/>
  <c r="K12" i="1" s="1"/>
  <c r="F21" i="2"/>
  <c r="K11" i="1" s="1"/>
  <c r="F17" i="2"/>
  <c r="K10" i="1" s="1"/>
  <c r="F14" i="2"/>
  <c r="K9" i="1" s="1"/>
  <c r="F12" i="2"/>
  <c r="K8" i="1" s="1"/>
  <c r="M8" i="1" s="1"/>
  <c r="M9" i="1"/>
  <c r="J8" i="1"/>
  <c r="J9" i="1"/>
  <c r="J10" i="1"/>
  <c r="J11" i="1"/>
  <c r="J12" i="1"/>
  <c r="J13" i="1"/>
  <c r="J14" i="1"/>
  <c r="J15" i="1"/>
  <c r="J16" i="1"/>
  <c r="J17" i="1"/>
  <c r="J18" i="1"/>
  <c r="I19" i="1"/>
  <c r="E19" i="1"/>
  <c r="G8" i="1"/>
  <c r="G9" i="1"/>
  <c r="G10" i="1"/>
  <c r="G11" i="1"/>
  <c r="G12" i="1"/>
  <c r="G13" i="1"/>
  <c r="G14" i="1"/>
  <c r="G15" i="1"/>
  <c r="G16" i="1"/>
  <c r="G17" i="1"/>
  <c r="G18" i="1"/>
  <c r="F19" i="1"/>
  <c r="J19" i="1" l="1"/>
  <c r="M10" i="1"/>
  <c r="M11" i="1"/>
  <c r="M18" i="1"/>
  <c r="M14" i="1"/>
  <c r="M15" i="1"/>
  <c r="M16" i="1"/>
  <c r="K19" i="1"/>
  <c r="M12" i="1"/>
  <c r="G19" i="1"/>
  <c r="I62" i="3"/>
  <c r="L13" i="1"/>
  <c r="F42" i="3"/>
  <c r="C13" i="1" s="1"/>
  <c r="D13" i="1" s="1"/>
  <c r="F61" i="3"/>
  <c r="C18" i="1" s="1"/>
  <c r="D18" i="1" s="1"/>
  <c r="F59" i="2"/>
  <c r="D17" i="1"/>
  <c r="D16" i="1"/>
  <c r="D15" i="1"/>
  <c r="D14" i="1"/>
  <c r="D12" i="1"/>
  <c r="D11" i="1"/>
  <c r="D10" i="1"/>
  <c r="D9" i="1"/>
  <c r="B19" i="1"/>
  <c r="C19" i="1" l="1"/>
  <c r="D19" i="1" s="1"/>
  <c r="L19" i="1"/>
  <c r="M19" i="1" s="1"/>
  <c r="M13" i="1"/>
  <c r="F62" i="3"/>
  <c r="D8" i="1"/>
</calcChain>
</file>

<file path=xl/sharedStrings.xml><?xml version="1.0" encoding="utf-8"?>
<sst xmlns="http://schemas.openxmlformats.org/spreadsheetml/2006/main" count="362" uniqueCount="192">
  <si>
    <t>III. A</t>
  </si>
  <si>
    <t>Rozpočtová  kapitola</t>
  </si>
  <si>
    <t>Instit. celkem</t>
  </si>
  <si>
    <t>Účelové celkem</t>
  </si>
  <si>
    <t>Výdaje na VaV 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</si>
  <si>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</si>
  <si>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</si>
  <si>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</si>
  <si>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</si>
  <si>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</si>
  <si>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</si>
  <si>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</si>
  <si>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</si>
  <si>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</si>
  <si>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ÚV ČR</t>
  </si>
  <si>
    <t xml:space="preserve">TA ČR </t>
  </si>
  <si>
    <t>Celkem</t>
  </si>
  <si>
    <t xml:space="preserve">Celkové výdaje státního rozpočtu ČR na výzkum, experimentální vývoj a inovace na rok 2015 a střednědobý výhled na léta 2016 a 2017  (v tis. Kč) – bez výdajů krytých příjmy z programů EU a finančních mechanismů </t>
  </si>
  <si>
    <t>zdroj dat:</t>
  </si>
  <si>
    <t>rok 2014: dle zákona č. 475/2013 Sb. (v Kč)</t>
  </si>
  <si>
    <t xml:space="preserve">III.B. </t>
  </si>
  <si>
    <t>Rozpočt. kapitola</t>
  </si>
  <si>
    <t>Název</t>
  </si>
  <si>
    <t xml:space="preserve">Výzkumné záměry </t>
  </si>
  <si>
    <t>Rozvoj výzkumných organizací</t>
  </si>
  <si>
    <t>Pořádání veřejných soutěží, hodnocení projektů, výzkumných záměrů</t>
  </si>
  <si>
    <t>Věcné nebo finanční ocenění mimořádných výsledků</t>
  </si>
  <si>
    <t>Náklady na činnost</t>
  </si>
  <si>
    <t>Podpora činností pracovišť AV ČR</t>
  </si>
  <si>
    <t>Celkem AV ČR</t>
  </si>
  <si>
    <t xml:space="preserve">Náklady na činnost </t>
  </si>
  <si>
    <t>Celkem GA ČR</t>
  </si>
  <si>
    <t>Pořádání veř. soutěží, hodnocení projektů, VZ</t>
  </si>
  <si>
    <t>Celkem MK</t>
  </si>
  <si>
    <t>Další výdaj na podporu mezinárodní spolupráce</t>
  </si>
  <si>
    <t>Celkem MO</t>
  </si>
  <si>
    <t>EA_Potenciál (OP PI)</t>
  </si>
  <si>
    <t>EB_Prosperita (OP PI)</t>
  </si>
  <si>
    <t>EC_Spolupráce (OP PI)</t>
  </si>
  <si>
    <t>Celkem MPO</t>
  </si>
  <si>
    <t>ED_Operační program Výzkum a vývoj pro inovace</t>
  </si>
  <si>
    <t>EE_Operační program Vzdělávání pro konkurenceschopnost</t>
  </si>
  <si>
    <t xml:space="preserve">EF_Operační program výzkum, vývoj, vzdělávání </t>
  </si>
  <si>
    <t>MS_Poplatky za účast ČR v mezinárodních prg. VaV</t>
  </si>
  <si>
    <t>MS_Poplatky za členství v mezinárodních organizacích VaV</t>
  </si>
  <si>
    <t>MS_Podpora projektů mezinárodní spolupráce</t>
  </si>
  <si>
    <t>Celkem MŠMT</t>
  </si>
  <si>
    <t>Celkem MV</t>
  </si>
  <si>
    <t>Celkem  MZ</t>
  </si>
  <si>
    <t>Celkem MZe</t>
  </si>
  <si>
    <t>Náklady na činnost RVV</t>
  </si>
  <si>
    <t>Celkem ÚV ČR</t>
  </si>
  <si>
    <t>TA ČR</t>
  </si>
  <si>
    <t>Celkem TA ČR</t>
  </si>
  <si>
    <t>CELKEM</t>
  </si>
  <si>
    <t>Kód</t>
  </si>
  <si>
    <t>Název aktivity</t>
  </si>
  <si>
    <t>Zahájení</t>
  </si>
  <si>
    <t>Ukončení</t>
  </si>
  <si>
    <t>IA</t>
  </si>
  <si>
    <t>Granty výrazně badatelského charakteru zaměřené na oblast výzkumu rozvíjeného v současné době zejména v AV ČR</t>
  </si>
  <si>
    <t>GA</t>
  </si>
  <si>
    <t>Standardní projekty</t>
  </si>
  <si>
    <t>-</t>
  </si>
  <si>
    <t>GC</t>
  </si>
  <si>
    <t>Mezinárodní projekty</t>
  </si>
  <si>
    <t>GD</t>
  </si>
  <si>
    <t>Doktorské projekty</t>
  </si>
  <si>
    <t>GE</t>
  </si>
  <si>
    <t>Eurocores</t>
  </si>
  <si>
    <t>GP</t>
  </si>
  <si>
    <t>Postdoktorandské granty</t>
  </si>
  <si>
    <t>GB</t>
  </si>
  <si>
    <t>Projekty na podporu excelence v základním výzkumu</t>
  </si>
  <si>
    <t>DF</t>
  </si>
  <si>
    <t>Program aplikovaného výzkumu a vývoje národní a kulturní identity</t>
  </si>
  <si>
    <t>OF</t>
  </si>
  <si>
    <t>Obranný aplikovaný výzkum, experimentální vývoj a inovace</t>
  </si>
  <si>
    <t>FR</t>
  </si>
  <si>
    <t>TIP</t>
  </si>
  <si>
    <t>Specifický výzkum</t>
  </si>
  <si>
    <t>Projekty velkých infrastruktur pro výzkum a vývoj celkem</t>
  </si>
  <si>
    <t>LD</t>
  </si>
  <si>
    <t>COST CZ</t>
  </si>
  <si>
    <t xml:space="preserve">LE </t>
  </si>
  <si>
    <t>EUPRO II</t>
  </si>
  <si>
    <t>LF</t>
  </si>
  <si>
    <t>EUREKA CZ</t>
  </si>
  <si>
    <t>LG</t>
  </si>
  <si>
    <t>INGO II</t>
  </si>
  <si>
    <t>LH</t>
  </si>
  <si>
    <t>KONTAKT II</t>
  </si>
  <si>
    <t>LK</t>
  </si>
  <si>
    <t>Návrat</t>
  </si>
  <si>
    <t>LL</t>
  </si>
  <si>
    <t>ERC CZ</t>
  </si>
  <si>
    <t>LR</t>
  </si>
  <si>
    <t>Informace  - základ výzkumu</t>
  </si>
  <si>
    <t>LO</t>
  </si>
  <si>
    <t>Národní program udržitelnosti I.</t>
  </si>
  <si>
    <t>LQ</t>
  </si>
  <si>
    <t>Národní program udržitelnosti II.</t>
  </si>
  <si>
    <t>XE</t>
  </si>
  <si>
    <t>COST CZII</t>
  </si>
  <si>
    <t>XF</t>
  </si>
  <si>
    <t>EUPRO III</t>
  </si>
  <si>
    <t>XG</t>
  </si>
  <si>
    <t>EUREKA CZII</t>
  </si>
  <si>
    <t>XH</t>
  </si>
  <si>
    <t>INGO III</t>
  </si>
  <si>
    <t>XI</t>
  </si>
  <si>
    <t>KONTAKT III</t>
  </si>
  <si>
    <t>VF</t>
  </si>
  <si>
    <t>Bezpečnostní výzkum pro potřeby státu v letech 2010 až 2015</t>
  </si>
  <si>
    <t>VG</t>
  </si>
  <si>
    <t>Program bezpečnostního výzkumu České republiky 2010 - 2015</t>
  </si>
  <si>
    <t>Program bezpečnostního výzkumu České republiky 2015 - 2020</t>
  </si>
  <si>
    <t>NT</t>
  </si>
  <si>
    <t xml:space="preserve">Resortní program výzkumu III na léta 2010-2015 </t>
  </si>
  <si>
    <t>QI</t>
  </si>
  <si>
    <t>Výzkum v agrárním sektoru (VAK)</t>
  </si>
  <si>
    <t>QJ</t>
  </si>
  <si>
    <t>Komplexní udržitelné systémy v zemědělství „KUS“</t>
  </si>
  <si>
    <t>TA</t>
  </si>
  <si>
    <t>ALFA</t>
  </si>
  <si>
    <t>TB</t>
  </si>
  <si>
    <t>BETA</t>
  </si>
  <si>
    <t>TD</t>
  </si>
  <si>
    <t>OMEGA</t>
  </si>
  <si>
    <t>TE</t>
  </si>
  <si>
    <t>Centra kompetence</t>
  </si>
  <si>
    <t>GAMA</t>
  </si>
  <si>
    <t>DELTA</t>
  </si>
  <si>
    <t xml:space="preserve">Institucionální výdaje státního rozpočtu ČR na výzkum, experimentální vývoj a inovace na rok 2015 a střednědobý výhled na léta 2016 a 2017  (v tis. Kč) – bez výdajů krytých příjmy z programů EU a finančních mechanismů   </t>
  </si>
  <si>
    <t xml:space="preserve">III.C.  </t>
  </si>
  <si>
    <t xml:space="preserve">Účelové výdaje státního rozpočtu ČR na výzkum, experimentální vývoj a inovace na rok 2015 a střednědobý výhled na léta 2016 a 2017  (v tis. Kč) – bez výdajů krytých příjmy z programů EU a finančních mechanismů </t>
  </si>
  <si>
    <t>XN</t>
  </si>
  <si>
    <t>Program na podporu excelence</t>
  </si>
  <si>
    <t>OP PIK</t>
  </si>
  <si>
    <t>TH</t>
  </si>
  <si>
    <t>TF</t>
  </si>
  <si>
    <t>TG</t>
  </si>
  <si>
    <t>EPSILON - nový prg. na podporu aplik. výzkumu a experiment. vývoje</t>
  </si>
  <si>
    <t>GL</t>
  </si>
  <si>
    <t xml:space="preserve">LA granty - mezinár. grant.projekty hodnocené na principu LEAD Agency </t>
  </si>
  <si>
    <t>neurčeno</t>
  </si>
  <si>
    <t>GJ</t>
  </si>
  <si>
    <t>Juniorské granty - na podporu vynikajících mladých vědeckých pracovníků</t>
  </si>
  <si>
    <t>DG</t>
  </si>
  <si>
    <t>Program aplikovaného výzkumu a vývoje národní a kulturní identity - NAKI II</t>
  </si>
  <si>
    <t>OW</t>
  </si>
  <si>
    <t>Rozvoj ozbrojených sil České republiky</t>
  </si>
  <si>
    <t>VH</t>
  </si>
  <si>
    <t>VI</t>
  </si>
  <si>
    <t>Prg. na podporu zdravotnického aplikov. výzkumu a vývoje na léta 2015-2022</t>
  </si>
  <si>
    <t>NU</t>
  </si>
  <si>
    <t xml:space="preserve">Třetí návrh </t>
  </si>
  <si>
    <t>sankce mínus 1229</t>
  </si>
  <si>
    <t>sankce mínus 11843</t>
  </si>
  <si>
    <t>sankce mínus 33821</t>
  </si>
  <si>
    <t>(jen v r. 2015)</t>
  </si>
  <si>
    <t>celkem</t>
  </si>
  <si>
    <t>Prg. bezpečnost. výzkumu pro potřeby státu 2016-2021</t>
  </si>
  <si>
    <t>dle UV c 593 z 090813</t>
  </si>
  <si>
    <t>sankce mínus 41 468</t>
  </si>
  <si>
    <t>Rozp. kapitola</t>
  </si>
  <si>
    <t>Výdaje na výzkum, vývoj a inovace celkem</t>
  </si>
  <si>
    <t>z toho:</t>
  </si>
  <si>
    <t>Další závazné ukazatele:</t>
  </si>
  <si>
    <t>Institucionální výdaje celkem</t>
  </si>
  <si>
    <t>Účelové výdaje celkem</t>
  </si>
  <si>
    <r>
      <t xml:space="preserve">a) </t>
    </r>
    <r>
      <rPr>
        <b/>
        <sz val="12"/>
        <rFont val="Times New Roman"/>
        <family val="1"/>
        <charset val="238"/>
      </rPr>
      <t>účelová podpora na programy aplikovaného výzkumu, vývoje a inovací</t>
    </r>
  </si>
  <si>
    <r>
      <t xml:space="preserve">b) </t>
    </r>
    <r>
      <rPr>
        <b/>
        <sz val="12"/>
        <rFont val="Times New Roman"/>
        <family val="1"/>
        <charset val="238"/>
      </rPr>
      <t>účelová podpora na specifický vysokoškolský výzkum</t>
    </r>
  </si>
  <si>
    <r>
      <t xml:space="preserve">c) </t>
    </r>
    <r>
      <rPr>
        <b/>
        <sz val="12"/>
        <rFont val="Times New Roman"/>
        <family val="1"/>
        <charset val="238"/>
      </rPr>
      <t>institucionální podpora výzkumných organizací podle zhodnocení jimi dosažených výsledků</t>
    </r>
  </si>
  <si>
    <t>d) institucionální podpora na mezinárodní spolupráci ČR</t>
  </si>
  <si>
    <t>1 165 308</t>
  </si>
  <si>
    <r>
      <t xml:space="preserve">III. D. Závazné ukazatele výdajů státního rozpočtu ČR na výzkum, vývoj a inovace na rok 2015 </t>
    </r>
    <r>
      <rPr>
        <sz val="14"/>
        <rFont val="Times New Roman"/>
        <family val="1"/>
        <charset val="238"/>
      </rPr>
      <t>(v tis. Kč)</t>
    </r>
  </si>
  <si>
    <t>prg. apl.v.:</t>
  </si>
  <si>
    <t>Mze</t>
  </si>
  <si>
    <t>2. verze</t>
  </si>
  <si>
    <t>293/A1-a-u</t>
  </si>
  <si>
    <t>RVO (s + 700mil. Kč)</t>
  </si>
  <si>
    <t>UV CR</t>
  </si>
  <si>
    <t>TA CR</t>
  </si>
  <si>
    <t xml:space="preserve">2. verze </t>
  </si>
  <si>
    <t>roky 2015-2017: dle výsledku jednání  293. Rady  (v tis. Kč)</t>
  </si>
  <si>
    <t xml:space="preserve">roky 2015-2017: dle výsledku jednání  293. Rady </t>
  </si>
  <si>
    <t>2. verze- s úpravami po 293. zasedání RVV dne 25. 4. 2014</t>
  </si>
  <si>
    <t>třetí upravený návrh po jednání Rady 25. 4. 2014 (s + 700 mil. Kč)</t>
  </si>
  <si>
    <t>podíl pro VO:</t>
  </si>
  <si>
    <t>Výpočet výdajů na RVO po navýšení o celkem 700 mil. Kč</t>
  </si>
  <si>
    <t>Český vědecko-technický institut (CIST)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</si>
</sst>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0"/>
  </numFmts>
  <fonts count="3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b/>
      <i/>
      <sz val="12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B050"/>
      <name val="Times New Roman"/>
      <family val="1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5" fillId="0" borderId="0"/>
    <xf numFmtId="0" fontId="2" fillId="0" borderId="0"/>
  </cellStyleXfs>
  <cellXfs count="343">
    <xf numFmtId="0" fontId="0" fillId="0" borderId="0" xfId="0"/>
    <xf numFmtId="0" fontId="7" fillId="0" borderId="0" xfId="0" applyFont="1" applyFill="1" applyBorder="1" applyAlignment="1">
      <alignment horizontal="justify" vertical="top" wrapText="1"/>
    </xf>
    <xf numFmtId="0" fontId="8" fillId="0" borderId="0" xfId="0" applyFont="1" applyFill="1"/>
    <xf numFmtId="0" fontId="8" fillId="0" borderId="0" xfId="0" applyFont="1"/>
    <xf numFmtId="0" fontId="9" fillId="0" borderId="0" xfId="0" applyFont="1" applyAlignment="1">
      <alignment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0" borderId="13" xfId="0" applyFont="1" applyFill="1" applyBorder="1"/>
    <xf numFmtId="3" fontId="11" fillId="2" borderId="3" xfId="0" applyNumberFormat="1" applyFont="1" applyFill="1" applyBorder="1" applyAlignment="1">
      <alignment horizontal="right"/>
    </xf>
    <xf numFmtId="3" fontId="11" fillId="2" borderId="4" xfId="0" applyNumberFormat="1" applyFont="1" applyFill="1" applyBorder="1" applyAlignment="1">
      <alignment horizontal="right"/>
    </xf>
    <xf numFmtId="3" fontId="9" fillId="2" borderId="5" xfId="0" applyNumberFormat="1" applyFont="1" applyFill="1" applyBorder="1"/>
    <xf numFmtId="3" fontId="11" fillId="0" borderId="6" xfId="0" applyNumberFormat="1" applyFont="1" applyFill="1" applyBorder="1" applyAlignment="1">
      <alignment horizontal="right"/>
    </xf>
    <xf numFmtId="3" fontId="11" fillId="0" borderId="7" xfId="0" applyNumberFormat="1" applyFont="1" applyFill="1" applyBorder="1" applyAlignment="1">
      <alignment horizontal="right"/>
    </xf>
    <xf numFmtId="3" fontId="11" fillId="0" borderId="3" xfId="0" applyNumberFormat="1" applyFont="1" applyFill="1" applyBorder="1" applyAlignment="1">
      <alignment horizontal="right"/>
    </xf>
    <xf numFmtId="0" fontId="10" fillId="0" borderId="14" xfId="0" applyFont="1" applyFill="1" applyBorder="1"/>
    <xf numFmtId="3" fontId="11" fillId="2" borderId="15" xfId="0" applyNumberFormat="1" applyFont="1" applyFill="1" applyBorder="1" applyAlignment="1">
      <alignment horizontal="right"/>
    </xf>
    <xf numFmtId="3" fontId="11" fillId="2" borderId="16" xfId="0" applyNumberFormat="1" applyFont="1" applyFill="1" applyBorder="1" applyAlignment="1">
      <alignment horizontal="right"/>
    </xf>
    <xf numFmtId="3" fontId="9" fillId="2" borderId="17" xfId="0" applyNumberFormat="1" applyFont="1" applyFill="1" applyBorder="1"/>
    <xf numFmtId="3" fontId="11" fillId="0" borderId="18" xfId="0" applyNumberFormat="1" applyFont="1" applyFill="1" applyBorder="1" applyAlignment="1">
      <alignment horizontal="right"/>
    </xf>
    <xf numFmtId="3" fontId="11" fillId="0" borderId="16" xfId="0" applyNumberFormat="1" applyFont="1" applyFill="1" applyBorder="1" applyAlignment="1">
      <alignment horizontal="right"/>
    </xf>
    <xf numFmtId="3" fontId="11" fillId="0" borderId="19" xfId="0" applyNumberFormat="1" applyFont="1" applyFill="1" applyBorder="1" applyAlignment="1">
      <alignment horizontal="right"/>
    </xf>
    <xf numFmtId="3" fontId="11" fillId="0" borderId="15" xfId="0" applyNumberFormat="1" applyFont="1" applyFill="1" applyBorder="1" applyAlignment="1">
      <alignment horizontal="right"/>
    </xf>
    <xf numFmtId="0" fontId="9" fillId="2" borderId="16" xfId="0" applyFont="1" applyFill="1" applyBorder="1"/>
    <xf numFmtId="0" fontId="10" fillId="0" borderId="20" xfId="0" applyFont="1" applyFill="1" applyBorder="1"/>
    <xf numFmtId="3" fontId="11" fillId="2" borderId="21" xfId="0" applyNumberFormat="1" applyFont="1" applyFill="1" applyBorder="1" applyAlignment="1">
      <alignment horizontal="right"/>
    </xf>
    <xf numFmtId="3" fontId="11" fillId="2" borderId="22" xfId="0" applyNumberFormat="1" applyFont="1" applyFill="1" applyBorder="1" applyAlignment="1">
      <alignment horizontal="right"/>
    </xf>
    <xf numFmtId="3" fontId="9" fillId="2" borderId="23" xfId="0" applyNumberFormat="1" applyFont="1" applyFill="1" applyBorder="1"/>
    <xf numFmtId="3" fontId="11" fillId="0" borderId="24" xfId="0" applyNumberFormat="1" applyFont="1" applyFill="1" applyBorder="1" applyAlignment="1">
      <alignment horizontal="right"/>
    </xf>
    <xf numFmtId="3" fontId="11" fillId="0" borderId="22" xfId="0" applyNumberFormat="1" applyFont="1" applyFill="1" applyBorder="1" applyAlignment="1">
      <alignment horizontal="right"/>
    </xf>
    <xf numFmtId="3" fontId="11" fillId="0" borderId="21" xfId="0" applyNumberFormat="1" applyFont="1" applyFill="1" applyBorder="1" applyAlignment="1">
      <alignment horizontal="right"/>
    </xf>
    <xf numFmtId="0" fontId="10" fillId="2" borderId="26" xfId="0" applyFont="1" applyFill="1" applyBorder="1" applyAlignment="1">
      <alignment vertical="center"/>
    </xf>
    <xf numFmtId="3" fontId="7" fillId="2" borderId="27" xfId="0" applyNumberFormat="1" applyFont="1" applyFill="1" applyBorder="1" applyAlignment="1">
      <alignment horizontal="right" vertical="center"/>
    </xf>
    <xf numFmtId="3" fontId="7" fillId="2" borderId="28" xfId="0" applyNumberFormat="1" applyFont="1" applyFill="1" applyBorder="1" applyAlignment="1">
      <alignment horizontal="right" vertical="center"/>
    </xf>
    <xf numFmtId="3" fontId="7" fillId="2" borderId="29" xfId="0" applyNumberFormat="1" applyFont="1" applyFill="1" applyBorder="1" applyAlignment="1">
      <alignment horizontal="right" vertical="center" wrapText="1"/>
    </xf>
    <xf numFmtId="3" fontId="7" fillId="2" borderId="29" xfId="0" applyNumberFormat="1" applyFont="1" applyFill="1" applyBorder="1" applyAlignment="1">
      <alignment horizontal="right" vertical="center"/>
    </xf>
    <xf numFmtId="3" fontId="7" fillId="2" borderId="3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3" fontId="0" fillId="0" borderId="0" xfId="0" applyNumberFormat="1" applyFill="1"/>
    <xf numFmtId="0" fontId="0" fillId="0" borderId="0" xfId="0" applyFill="1"/>
    <xf numFmtId="3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2" fillId="0" borderId="0" xfId="0" applyFont="1"/>
    <xf numFmtId="3" fontId="10" fillId="0" borderId="0" xfId="0" applyNumberFormat="1" applyFont="1" applyFill="1" applyBorder="1" applyAlignment="1">
      <alignment horizontal="right"/>
    </xf>
    <xf numFmtId="0" fontId="6" fillId="0" borderId="0" xfId="0" applyFont="1"/>
    <xf numFmtId="165" fontId="0" fillId="0" borderId="0" xfId="0" applyNumberFormat="1"/>
    <xf numFmtId="165" fontId="12" fillId="0" borderId="0" xfId="0" applyNumberFormat="1" applyFont="1"/>
    <xf numFmtId="165" fontId="6" fillId="0" borderId="0" xfId="0" applyNumberFormat="1" applyFont="1"/>
    <xf numFmtId="4" fontId="6" fillId="0" borderId="0" xfId="0" applyNumberFormat="1" applyFont="1"/>
    <xf numFmtId="0" fontId="13" fillId="0" borderId="0" xfId="0" applyFont="1" applyFill="1" applyAlignment="1"/>
    <xf numFmtId="3" fontId="14" fillId="0" borderId="0" xfId="0" applyNumberFormat="1" applyFont="1" applyFill="1"/>
    <xf numFmtId="0" fontId="14" fillId="0" borderId="0" xfId="0" applyFont="1" applyFill="1"/>
    <xf numFmtId="0" fontId="15" fillId="0" borderId="0" xfId="0" applyFont="1" applyFill="1" applyBorder="1"/>
    <xf numFmtId="3" fontId="15" fillId="0" borderId="0" xfId="0" applyNumberFormat="1" applyFont="1" applyFill="1" applyBorder="1" applyAlignment="1">
      <alignment horizontal="right"/>
    </xf>
    <xf numFmtId="3" fontId="11" fillId="0" borderId="4" xfId="0" applyNumberFormat="1" applyFont="1" applyFill="1" applyBorder="1" applyAlignment="1">
      <alignment horizontal="right"/>
    </xf>
    <xf numFmtId="0" fontId="16" fillId="0" borderId="0" xfId="1" applyFont="1" applyFill="1" applyBorder="1" applyAlignment="1">
      <alignment horizontal="justify" vertical="center" wrapText="1"/>
    </xf>
    <xf numFmtId="0" fontId="9" fillId="0" borderId="0" xfId="1" applyFont="1" applyBorder="1" applyAlignment="1">
      <alignment horizontal="justify" vertical="top" wrapText="1"/>
    </xf>
    <xf numFmtId="0" fontId="5" fillId="0" borderId="0" xfId="2"/>
    <xf numFmtId="0" fontId="10" fillId="2" borderId="36" xfId="1" applyFont="1" applyFill="1" applyBorder="1" applyAlignment="1">
      <alignment horizontal="center" vertical="center" wrapText="1"/>
    </xf>
    <xf numFmtId="0" fontId="11" fillId="0" borderId="37" xfId="1" applyFont="1" applyFill="1" applyBorder="1"/>
    <xf numFmtId="0" fontId="9" fillId="0" borderId="14" xfId="1" applyFont="1" applyFill="1" applyBorder="1"/>
    <xf numFmtId="3" fontId="11" fillId="0" borderId="19" xfId="1" applyNumberFormat="1" applyFont="1" applyFill="1" applyBorder="1" applyAlignment="1">
      <alignment horizontal="right" wrapText="1"/>
    </xf>
    <xf numFmtId="0" fontId="11" fillId="0" borderId="39" xfId="1" applyFont="1" applyFill="1" applyBorder="1"/>
    <xf numFmtId="0" fontId="9" fillId="0" borderId="40" xfId="1" applyFont="1" applyFill="1" applyBorder="1"/>
    <xf numFmtId="3" fontId="11" fillId="0" borderId="11" xfId="1" applyNumberFormat="1" applyFont="1" applyFill="1" applyBorder="1" applyAlignment="1">
      <alignment horizontal="right" wrapText="1"/>
    </xf>
    <xf numFmtId="0" fontId="10" fillId="2" borderId="42" xfId="1" applyFont="1" applyFill="1" applyBorder="1"/>
    <xf numFmtId="0" fontId="10" fillId="2" borderId="31" xfId="1" applyFont="1" applyFill="1" applyBorder="1" applyAlignment="1">
      <alignment wrapText="1"/>
    </xf>
    <xf numFmtId="3" fontId="7" fillId="3" borderId="43" xfId="1" applyNumberFormat="1" applyFont="1" applyFill="1" applyBorder="1" applyAlignment="1">
      <alignment horizontal="right" wrapText="1"/>
    </xf>
    <xf numFmtId="3" fontId="7" fillId="3" borderId="35" xfId="1" applyNumberFormat="1" applyFont="1" applyFill="1" applyBorder="1" applyAlignment="1">
      <alignment horizontal="right" wrapText="1"/>
    </xf>
    <xf numFmtId="0" fontId="11" fillId="0" borderId="44" xfId="1" applyFont="1" applyFill="1" applyBorder="1"/>
    <xf numFmtId="0" fontId="9" fillId="0" borderId="8" xfId="1" applyFont="1" applyFill="1" applyBorder="1"/>
    <xf numFmtId="3" fontId="10" fillId="3" borderId="35" xfId="1" applyNumberFormat="1" applyFont="1" applyFill="1" applyBorder="1" applyAlignment="1">
      <alignment horizontal="right" wrapText="1"/>
    </xf>
    <xf numFmtId="0" fontId="11" fillId="0" borderId="47" xfId="1" applyFont="1" applyFill="1" applyBorder="1"/>
    <xf numFmtId="0" fontId="9" fillId="0" borderId="48" xfId="1" applyFont="1" applyFill="1" applyBorder="1"/>
    <xf numFmtId="3" fontId="11" fillId="0" borderId="49" xfId="1" applyNumberFormat="1" applyFont="1" applyFill="1" applyBorder="1" applyAlignment="1">
      <alignment horizontal="right"/>
    </xf>
    <xf numFmtId="3" fontId="11" fillId="0" borderId="11" xfId="1" applyNumberFormat="1" applyFont="1" applyFill="1" applyBorder="1" applyAlignment="1">
      <alignment horizontal="right"/>
    </xf>
    <xf numFmtId="3" fontId="10" fillId="3" borderId="43" xfId="1" applyNumberFormat="1" applyFont="1" applyFill="1" applyBorder="1" applyAlignment="1">
      <alignment horizontal="right" wrapText="1"/>
    </xf>
    <xf numFmtId="3" fontId="11" fillId="0" borderId="19" xfId="1" applyNumberFormat="1" applyFont="1" applyFill="1" applyBorder="1" applyAlignment="1">
      <alignment horizontal="right"/>
    </xf>
    <xf numFmtId="3" fontId="10" fillId="2" borderId="46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/>
    </xf>
    <xf numFmtId="0" fontId="10" fillId="2" borderId="31" xfId="1" applyFont="1" applyFill="1" applyBorder="1" applyAlignment="1">
      <alignment horizontal="center" vertical="center" wrapText="1"/>
    </xf>
    <xf numFmtId="0" fontId="10" fillId="2" borderId="42" xfId="1" applyFont="1" applyFill="1" applyBorder="1" applyAlignment="1">
      <alignment horizontal="center" vertical="center" wrapText="1"/>
    </xf>
    <xf numFmtId="0" fontId="10" fillId="2" borderId="43" xfId="1" applyFont="1" applyFill="1" applyBorder="1" applyAlignment="1">
      <alignment horizontal="center" vertical="center" wrapText="1"/>
    </xf>
    <xf numFmtId="0" fontId="10" fillId="2" borderId="35" xfId="1" applyFont="1" applyFill="1" applyBorder="1" applyAlignment="1">
      <alignment horizontal="center" vertical="center" wrapText="1"/>
    </xf>
    <xf numFmtId="0" fontId="9" fillId="0" borderId="41" xfId="1" applyFont="1" applyBorder="1" applyAlignment="1">
      <alignment horizontal="left" vertical="center" wrapText="1"/>
    </xf>
    <xf numFmtId="0" fontId="9" fillId="0" borderId="40" xfId="1" applyFont="1" applyBorder="1" applyAlignment="1">
      <alignment horizontal="center" vertical="center" wrapText="1"/>
    </xf>
    <xf numFmtId="3" fontId="11" fillId="2" borderId="50" xfId="1" applyNumberFormat="1" applyFont="1" applyFill="1" applyBorder="1" applyAlignment="1">
      <alignment horizontal="right" vertical="center"/>
    </xf>
    <xf numFmtId="0" fontId="11" fillId="0" borderId="11" xfId="1" applyFont="1" applyBorder="1" applyAlignment="1">
      <alignment horizontal="right" vertical="center" wrapText="1"/>
    </xf>
    <xf numFmtId="0" fontId="7" fillId="2" borderId="31" xfId="1" applyFont="1" applyFill="1" applyBorder="1"/>
    <xf numFmtId="0" fontId="7" fillId="2" borderId="33" xfId="1" applyFont="1" applyFill="1" applyBorder="1" applyAlignment="1">
      <alignment horizontal="center" wrapText="1"/>
    </xf>
    <xf numFmtId="0" fontId="7" fillId="2" borderId="51" xfId="1" applyFont="1" applyFill="1" applyBorder="1" applyAlignment="1">
      <alignment wrapText="1"/>
    </xf>
    <xf numFmtId="0" fontId="7" fillId="2" borderId="31" xfId="1" applyFont="1" applyFill="1" applyBorder="1" applyAlignment="1">
      <alignment horizontal="center" wrapText="1"/>
    </xf>
    <xf numFmtId="3" fontId="7" fillId="3" borderId="43" xfId="1" applyNumberFormat="1" applyFont="1" applyFill="1" applyBorder="1" applyAlignment="1">
      <alignment horizontal="right"/>
    </xf>
    <xf numFmtId="3" fontId="7" fillId="3" borderId="31" xfId="1" applyNumberFormat="1" applyFont="1" applyFill="1" applyBorder="1" applyAlignment="1">
      <alignment horizontal="right"/>
    </xf>
    <xf numFmtId="0" fontId="9" fillId="0" borderId="52" xfId="1" applyFont="1" applyFill="1" applyBorder="1" applyAlignment="1">
      <alignment wrapText="1"/>
    </xf>
    <xf numFmtId="0" fontId="9" fillId="0" borderId="48" xfId="1" applyFont="1" applyFill="1" applyBorder="1" applyAlignment="1">
      <alignment horizontal="center" wrapText="1"/>
    </xf>
    <xf numFmtId="49" fontId="9" fillId="0" borderId="48" xfId="1" applyNumberFormat="1" applyFont="1" applyFill="1" applyBorder="1" applyAlignment="1">
      <alignment horizontal="center" wrapText="1"/>
    </xf>
    <xf numFmtId="0" fontId="9" fillId="0" borderId="38" xfId="1" applyFont="1" applyFill="1" applyBorder="1" applyAlignment="1">
      <alignment wrapText="1"/>
    </xf>
    <xf numFmtId="0" fontId="9" fillId="0" borderId="14" xfId="1" applyFont="1" applyFill="1" applyBorder="1" applyAlignment="1">
      <alignment horizontal="center" wrapText="1"/>
    </xf>
    <xf numFmtId="3" fontId="9" fillId="2" borderId="54" xfId="1" applyNumberFormat="1" applyFont="1" applyFill="1" applyBorder="1" applyAlignment="1">
      <alignment horizontal="right"/>
    </xf>
    <xf numFmtId="3" fontId="9" fillId="0" borderId="19" xfId="1" applyNumberFormat="1" applyFont="1" applyFill="1" applyBorder="1" applyAlignment="1">
      <alignment horizontal="right" wrapText="1"/>
    </xf>
    <xf numFmtId="0" fontId="11" fillId="0" borderId="41" xfId="1" applyFont="1" applyFill="1" applyBorder="1" applyAlignment="1">
      <alignment wrapText="1"/>
    </xf>
    <xf numFmtId="0" fontId="11" fillId="0" borderId="40" xfId="1" applyFont="1" applyFill="1" applyBorder="1" applyAlignment="1">
      <alignment horizontal="center" wrapText="1"/>
    </xf>
    <xf numFmtId="3" fontId="11" fillId="2" borderId="50" xfId="1" applyNumberFormat="1" applyFont="1" applyFill="1" applyBorder="1" applyAlignment="1">
      <alignment horizontal="right"/>
    </xf>
    <xf numFmtId="0" fontId="9" fillId="0" borderId="41" xfId="1" applyFont="1" applyFill="1" applyBorder="1" applyAlignment="1">
      <alignment wrapText="1"/>
    </xf>
    <xf numFmtId="0" fontId="9" fillId="0" borderId="40" xfId="1" applyFont="1" applyFill="1" applyBorder="1" applyAlignment="1">
      <alignment horizontal="center" wrapText="1"/>
    </xf>
    <xf numFmtId="3" fontId="11" fillId="2" borderId="53" xfId="1" applyNumberFormat="1" applyFont="1" applyFill="1" applyBorder="1" applyAlignment="1">
      <alignment horizontal="right"/>
    </xf>
    <xf numFmtId="3" fontId="9" fillId="2" borderId="50" xfId="1" applyNumberFormat="1" applyFont="1" applyFill="1" applyBorder="1" applyAlignment="1">
      <alignment horizontal="right"/>
    </xf>
    <xf numFmtId="3" fontId="7" fillId="3" borderId="31" xfId="1" applyNumberFormat="1" applyFont="1" applyFill="1" applyBorder="1" applyAlignment="1">
      <alignment horizontal="right" wrapText="1"/>
    </xf>
    <xf numFmtId="0" fontId="5" fillId="0" borderId="0" xfId="2" applyFill="1"/>
    <xf numFmtId="3" fontId="11" fillId="0" borderId="49" xfId="1" applyNumberFormat="1" applyFont="1" applyFill="1" applyBorder="1" applyAlignment="1">
      <alignment horizontal="right" vertical="top" wrapText="1"/>
    </xf>
    <xf numFmtId="3" fontId="11" fillId="2" borderId="54" xfId="1" applyNumberFormat="1" applyFont="1" applyFill="1" applyBorder="1" applyAlignment="1">
      <alignment horizontal="right"/>
    </xf>
    <xf numFmtId="3" fontId="11" fillId="0" borderId="19" xfId="1" applyNumberFormat="1" applyFont="1" applyFill="1" applyBorder="1" applyAlignment="1">
      <alignment horizontal="right" vertical="top" wrapText="1"/>
    </xf>
    <xf numFmtId="0" fontId="9" fillId="2" borderId="31" xfId="1" applyFont="1" applyFill="1" applyBorder="1" applyAlignment="1">
      <alignment horizontal="center" vertical="center"/>
    </xf>
    <xf numFmtId="3" fontId="7" fillId="2" borderId="43" xfId="1" applyNumberFormat="1" applyFont="1" applyFill="1" applyBorder="1" applyAlignment="1">
      <alignment horizontal="right" vertical="center"/>
    </xf>
    <xf numFmtId="3" fontId="7" fillId="2" borderId="35" xfId="1" applyNumberFormat="1" applyFont="1" applyFill="1" applyBorder="1" applyAlignment="1">
      <alignment horizontal="right" vertical="center" wrapText="1"/>
    </xf>
    <xf numFmtId="0" fontId="5" fillId="0" borderId="0" xfId="2" applyAlignment="1">
      <alignment horizontal="center"/>
    </xf>
    <xf numFmtId="3" fontId="5" fillId="0" borderId="0" xfId="2" applyNumberFormat="1"/>
    <xf numFmtId="3" fontId="11" fillId="4" borderId="19" xfId="1" applyNumberFormat="1" applyFont="1" applyFill="1" applyBorder="1" applyAlignment="1">
      <alignment horizontal="right" wrapText="1"/>
    </xf>
    <xf numFmtId="3" fontId="11" fillId="4" borderId="11" xfId="1" applyNumberFormat="1" applyFont="1" applyFill="1" applyBorder="1" applyAlignment="1">
      <alignment horizontal="right" wrapText="1"/>
    </xf>
    <xf numFmtId="3" fontId="11" fillId="4" borderId="45" xfId="1" applyNumberFormat="1" applyFont="1" applyFill="1" applyBorder="1" applyAlignment="1">
      <alignment horizontal="right"/>
    </xf>
    <xf numFmtId="3" fontId="11" fillId="4" borderId="49" xfId="1" applyNumberFormat="1" applyFont="1" applyFill="1" applyBorder="1" applyAlignment="1">
      <alignment horizontal="right"/>
    </xf>
    <xf numFmtId="3" fontId="11" fillId="4" borderId="11" xfId="1" applyNumberFormat="1" applyFont="1" applyFill="1" applyBorder="1" applyAlignment="1">
      <alignment horizontal="right"/>
    </xf>
    <xf numFmtId="3" fontId="11" fillId="4" borderId="19" xfId="1" applyNumberFormat="1" applyFont="1" applyFill="1" applyBorder="1" applyAlignment="1">
      <alignment horizontal="right"/>
    </xf>
    <xf numFmtId="3" fontId="11" fillId="0" borderId="13" xfId="1" applyNumberFormat="1" applyFont="1" applyFill="1" applyBorder="1" applyAlignment="1">
      <alignment horizontal="right"/>
    </xf>
    <xf numFmtId="3" fontId="9" fillId="0" borderId="14" xfId="1" applyNumberFormat="1" applyFont="1" applyFill="1" applyBorder="1" applyAlignment="1">
      <alignment horizontal="right" wrapText="1"/>
    </xf>
    <xf numFmtId="3" fontId="9" fillId="0" borderId="40" xfId="1" applyNumberFormat="1" applyFont="1" applyFill="1" applyBorder="1" applyAlignment="1">
      <alignment horizontal="right" wrapText="1"/>
    </xf>
    <xf numFmtId="3" fontId="7" fillId="3" borderId="51" xfId="1" applyNumberFormat="1" applyFont="1" applyFill="1" applyBorder="1" applyAlignment="1">
      <alignment horizontal="right"/>
    </xf>
    <xf numFmtId="3" fontId="11" fillId="2" borderId="41" xfId="1" applyNumberFormat="1" applyFont="1" applyFill="1" applyBorder="1" applyAlignment="1">
      <alignment horizontal="right"/>
    </xf>
    <xf numFmtId="3" fontId="11" fillId="0" borderId="40" xfId="1" applyNumberFormat="1" applyFont="1" applyBorder="1" applyAlignment="1">
      <alignment horizontal="right" wrapText="1"/>
    </xf>
    <xf numFmtId="3" fontId="11" fillId="0" borderId="40" xfId="1" applyNumberFormat="1" applyFont="1" applyFill="1" applyBorder="1" applyAlignment="1">
      <alignment horizontal="right"/>
    </xf>
    <xf numFmtId="3" fontId="7" fillId="3" borderId="26" xfId="1" applyNumberFormat="1" applyFont="1" applyFill="1" applyBorder="1" applyAlignment="1">
      <alignment horizontal="right"/>
    </xf>
    <xf numFmtId="0" fontId="9" fillId="0" borderId="39" xfId="1" applyFont="1" applyFill="1" applyBorder="1" applyAlignment="1">
      <alignment horizontal="center" wrapText="1"/>
    </xf>
    <xf numFmtId="49" fontId="9" fillId="0" borderId="47" xfId="1" applyNumberFormat="1" applyFont="1" applyFill="1" applyBorder="1" applyAlignment="1">
      <alignment horizontal="center" wrapText="1"/>
    </xf>
    <xf numFmtId="0" fontId="9" fillId="0" borderId="37" xfId="1" applyFont="1" applyFill="1" applyBorder="1" applyAlignment="1">
      <alignment horizontal="center" wrapText="1"/>
    </xf>
    <xf numFmtId="3" fontId="11" fillId="2" borderId="13" xfId="1" applyNumberFormat="1" applyFont="1" applyFill="1" applyBorder="1" applyAlignment="1">
      <alignment horizontal="right"/>
    </xf>
    <xf numFmtId="3" fontId="9" fillId="2" borderId="14" xfId="1" applyNumberFormat="1" applyFont="1" applyFill="1" applyBorder="1" applyAlignment="1">
      <alignment horizontal="right"/>
    </xf>
    <xf numFmtId="3" fontId="9" fillId="2" borderId="40" xfId="1" applyNumberFormat="1" applyFont="1" applyFill="1" applyBorder="1" applyAlignment="1">
      <alignment horizontal="right"/>
    </xf>
    <xf numFmtId="0" fontId="11" fillId="0" borderId="56" xfId="1" applyFont="1" applyBorder="1" applyAlignment="1">
      <alignment horizontal="right" vertical="center" wrapText="1"/>
    </xf>
    <xf numFmtId="3" fontId="7" fillId="3" borderId="42" xfId="1" applyNumberFormat="1" applyFont="1" applyFill="1" applyBorder="1" applyAlignment="1">
      <alignment horizontal="right"/>
    </xf>
    <xf numFmtId="3" fontId="9" fillId="0" borderId="17" xfId="1" applyNumberFormat="1" applyFont="1" applyFill="1" applyBorder="1" applyAlignment="1">
      <alignment horizontal="right" wrapText="1"/>
    </xf>
    <xf numFmtId="3" fontId="11" fillId="0" borderId="56" xfId="1" applyNumberFormat="1" applyFont="1" applyFill="1" applyBorder="1" applyAlignment="1">
      <alignment horizontal="right"/>
    </xf>
    <xf numFmtId="3" fontId="11" fillId="0" borderId="41" xfId="1" applyNumberFormat="1" applyFont="1" applyBorder="1" applyAlignment="1">
      <alignment horizontal="right" wrapText="1"/>
    </xf>
    <xf numFmtId="3" fontId="11" fillId="0" borderId="41" xfId="1" applyNumberFormat="1" applyFont="1" applyFill="1" applyBorder="1" applyAlignment="1">
      <alignment horizontal="right"/>
    </xf>
    <xf numFmtId="3" fontId="9" fillId="0" borderId="38" xfId="1" applyNumberFormat="1" applyFont="1" applyFill="1" applyBorder="1" applyAlignment="1">
      <alignment horizontal="right" wrapText="1"/>
    </xf>
    <xf numFmtId="3" fontId="11" fillId="0" borderId="56" xfId="1" applyNumberFormat="1" applyFont="1" applyFill="1" applyBorder="1" applyAlignment="1">
      <alignment horizontal="right" wrapText="1"/>
    </xf>
    <xf numFmtId="3" fontId="11" fillId="0" borderId="52" xfId="1" applyNumberFormat="1" applyFont="1" applyFill="1" applyBorder="1" applyAlignment="1">
      <alignment horizontal="right"/>
    </xf>
    <xf numFmtId="3" fontId="9" fillId="0" borderId="41" xfId="1" applyNumberFormat="1" applyFont="1" applyFill="1" applyBorder="1" applyAlignment="1">
      <alignment horizontal="right" wrapText="1"/>
    </xf>
    <xf numFmtId="0" fontId="11" fillId="0" borderId="2" xfId="1" applyFont="1" applyBorder="1" applyAlignment="1">
      <alignment horizontal="right" vertical="center" wrapText="1"/>
    </xf>
    <xf numFmtId="3" fontId="11" fillId="0" borderId="40" xfId="1" applyNumberFormat="1" applyFont="1" applyFill="1" applyBorder="1" applyAlignment="1">
      <alignment horizontal="right" wrapText="1"/>
    </xf>
    <xf numFmtId="3" fontId="11" fillId="0" borderId="48" xfId="1" applyNumberFormat="1" applyFont="1" applyFill="1" applyBorder="1" applyAlignment="1">
      <alignment horizontal="right"/>
    </xf>
    <xf numFmtId="0" fontId="10" fillId="2" borderId="42" xfId="1" applyFont="1" applyFill="1" applyBorder="1" applyAlignment="1">
      <alignment wrapText="1"/>
    </xf>
    <xf numFmtId="0" fontId="9" fillId="0" borderId="37" xfId="1" applyFont="1" applyFill="1" applyBorder="1"/>
    <xf numFmtId="0" fontId="9" fillId="0" borderId="39" xfId="1" applyFont="1" applyFill="1" applyBorder="1"/>
    <xf numFmtId="3" fontId="11" fillId="0" borderId="53" xfId="1" applyNumberFormat="1" applyFont="1" applyFill="1" applyBorder="1" applyAlignment="1">
      <alignment horizontal="right"/>
    </xf>
    <xf numFmtId="3" fontId="11" fillId="0" borderId="50" xfId="1" applyNumberFormat="1" applyFont="1" applyFill="1" applyBorder="1" applyAlignment="1">
      <alignment horizontal="right"/>
    </xf>
    <xf numFmtId="3" fontId="10" fillId="2" borderId="57" xfId="1" applyNumberFormat="1" applyFont="1" applyFill="1" applyBorder="1" applyAlignment="1">
      <alignment horizontal="right" vertical="center" wrapText="1"/>
    </xf>
    <xf numFmtId="3" fontId="10" fillId="3" borderId="31" xfId="1" applyNumberFormat="1" applyFont="1" applyFill="1" applyBorder="1" applyAlignment="1">
      <alignment horizontal="right" wrapText="1"/>
    </xf>
    <xf numFmtId="3" fontId="11" fillId="4" borderId="48" xfId="1" applyNumberFormat="1" applyFont="1" applyFill="1" applyBorder="1" applyAlignment="1">
      <alignment horizontal="right"/>
    </xf>
    <xf numFmtId="3" fontId="11" fillId="4" borderId="40" xfId="1" applyNumberFormat="1" applyFont="1" applyFill="1" applyBorder="1" applyAlignment="1">
      <alignment horizontal="right"/>
    </xf>
    <xf numFmtId="3" fontId="10" fillId="2" borderId="31" xfId="1" applyNumberFormat="1" applyFont="1" applyFill="1" applyBorder="1" applyAlignment="1">
      <alignment horizontal="right" wrapText="1"/>
    </xf>
    <xf numFmtId="3" fontId="10" fillId="2" borderId="26" xfId="1" applyNumberFormat="1" applyFont="1" applyFill="1" applyBorder="1" applyAlignment="1">
      <alignment horizontal="right" vertical="center" wrapText="1"/>
    </xf>
    <xf numFmtId="3" fontId="10" fillId="3" borderId="51" xfId="1" applyNumberFormat="1" applyFont="1" applyFill="1" applyBorder="1" applyAlignment="1">
      <alignment horizontal="right" wrapText="1"/>
    </xf>
    <xf numFmtId="3" fontId="10" fillId="2" borderId="51" xfId="1" applyNumberFormat="1" applyFont="1" applyFill="1" applyBorder="1" applyAlignment="1">
      <alignment horizontal="right" wrapText="1"/>
    </xf>
    <xf numFmtId="3" fontId="10" fillId="2" borderId="1" xfId="1" applyNumberFormat="1" applyFont="1" applyFill="1" applyBorder="1" applyAlignment="1">
      <alignment horizontal="right" vertical="center" wrapText="1"/>
    </xf>
    <xf numFmtId="3" fontId="11" fillId="4" borderId="49" xfId="1" applyNumberFormat="1" applyFont="1" applyFill="1" applyBorder="1" applyAlignment="1">
      <alignment horizontal="right" wrapText="1"/>
    </xf>
    <xf numFmtId="3" fontId="11" fillId="0" borderId="49" xfId="1" applyNumberFormat="1" applyFont="1" applyFill="1" applyBorder="1" applyAlignment="1">
      <alignment horizontal="right" wrapText="1"/>
    </xf>
    <xf numFmtId="3" fontId="10" fillId="3" borderId="35" xfId="1" applyNumberFormat="1" applyFont="1" applyFill="1" applyBorder="1" applyAlignment="1">
      <alignment horizontal="right" vertical="center" wrapText="1"/>
    </xf>
    <xf numFmtId="0" fontId="9" fillId="0" borderId="44" xfId="1" applyFont="1" applyFill="1" applyBorder="1"/>
    <xf numFmtId="3" fontId="11" fillId="4" borderId="8" xfId="1" applyNumberFormat="1" applyFont="1" applyFill="1" applyBorder="1" applyAlignment="1">
      <alignment horizontal="right"/>
    </xf>
    <xf numFmtId="3" fontId="10" fillId="2" borderId="43" xfId="1" applyNumberFormat="1" applyFont="1" applyFill="1" applyBorder="1" applyAlignment="1">
      <alignment horizontal="right" wrapText="1"/>
    </xf>
    <xf numFmtId="0" fontId="9" fillId="0" borderId="2" xfId="1" applyFont="1" applyBorder="1" applyAlignment="1">
      <alignment horizontal="center" wrapText="1"/>
    </xf>
    <xf numFmtId="0" fontId="9" fillId="0" borderId="20" xfId="1" applyFont="1" applyBorder="1" applyAlignment="1">
      <alignment horizontal="center" wrapText="1"/>
    </xf>
    <xf numFmtId="0" fontId="9" fillId="0" borderId="39" xfId="1" applyFont="1" applyBorder="1" applyAlignment="1">
      <alignment vertical="center"/>
    </xf>
    <xf numFmtId="0" fontId="7" fillId="2" borderId="42" xfId="1" applyFont="1" applyFill="1" applyBorder="1"/>
    <xf numFmtId="0" fontId="9" fillId="0" borderId="47" xfId="1" applyFont="1" applyFill="1" applyBorder="1"/>
    <xf numFmtId="0" fontId="9" fillId="0" borderId="56" xfId="1" applyFont="1" applyBorder="1"/>
    <xf numFmtId="0" fontId="10" fillId="2" borderId="51" xfId="1" applyFont="1" applyFill="1" applyBorder="1" applyAlignment="1">
      <alignment horizontal="center" vertical="center" wrapText="1"/>
    </xf>
    <xf numFmtId="0" fontId="9" fillId="0" borderId="41" xfId="1" applyFont="1" applyBorder="1" applyAlignment="1">
      <alignment wrapText="1"/>
    </xf>
    <xf numFmtId="0" fontId="9" fillId="0" borderId="40" xfId="1" applyFont="1" applyBorder="1" applyAlignment="1">
      <alignment horizontal="center" vertical="center"/>
    </xf>
    <xf numFmtId="0" fontId="9" fillId="0" borderId="48" xfId="1" applyFont="1" applyFill="1" applyBorder="1" applyAlignment="1">
      <alignment horizontal="center"/>
    </xf>
    <xf numFmtId="0" fontId="9" fillId="0" borderId="14" xfId="1" applyFont="1" applyFill="1" applyBorder="1" applyAlignment="1">
      <alignment horizontal="center"/>
    </xf>
    <xf numFmtId="0" fontId="9" fillId="0" borderId="40" xfId="1" applyFont="1" applyFill="1" applyBorder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9" fillId="0" borderId="0" xfId="1" applyFont="1" applyAlignment="1"/>
    <xf numFmtId="0" fontId="5" fillId="0" borderId="0" xfId="2" applyAlignment="1"/>
    <xf numFmtId="3" fontId="5" fillId="0" borderId="0" xfId="2" applyNumberFormat="1" applyFill="1"/>
    <xf numFmtId="0" fontId="17" fillId="0" borderId="0" xfId="2" applyFont="1"/>
    <xf numFmtId="0" fontId="17" fillId="0" borderId="0" xfId="2" applyFont="1" applyFill="1"/>
    <xf numFmtId="0" fontId="5" fillId="0" borderId="0" xfId="2" applyAlignment="1">
      <alignment horizontal="right"/>
    </xf>
    <xf numFmtId="0" fontId="9" fillId="0" borderId="0" xfId="0" applyFont="1"/>
    <xf numFmtId="0" fontId="9" fillId="0" borderId="40" xfId="1" applyFont="1" applyBorder="1" applyAlignment="1">
      <alignment horizontal="center" wrapText="1"/>
    </xf>
    <xf numFmtId="3" fontId="9" fillId="5" borderId="49" xfId="1" applyNumberFormat="1" applyFont="1" applyFill="1" applyBorder="1" applyAlignment="1">
      <alignment horizontal="right" wrapText="1"/>
    </xf>
    <xf numFmtId="3" fontId="9" fillId="5" borderId="19" xfId="1" applyNumberFormat="1" applyFont="1" applyFill="1" applyBorder="1" applyAlignment="1">
      <alignment horizontal="right" wrapText="1"/>
    </xf>
    <xf numFmtId="3" fontId="11" fillId="5" borderId="11" xfId="1" applyNumberFormat="1" applyFont="1" applyFill="1" applyBorder="1" applyAlignment="1">
      <alignment horizontal="right"/>
    </xf>
    <xf numFmtId="3" fontId="11" fillId="5" borderId="53" xfId="1" applyNumberFormat="1" applyFont="1" applyFill="1" applyBorder="1" applyAlignment="1">
      <alignment horizontal="right"/>
    </xf>
    <xf numFmtId="3" fontId="11" fillId="5" borderId="50" xfId="1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0" fontId="19" fillId="0" borderId="0" xfId="2" applyFont="1" applyAlignment="1">
      <alignment horizontal="left"/>
    </xf>
    <xf numFmtId="0" fontId="20" fillId="0" borderId="0" xfId="2" applyFont="1"/>
    <xf numFmtId="0" fontId="4" fillId="0" borderId="0" xfId="2" applyFont="1" applyFill="1"/>
    <xf numFmtId="3" fontId="9" fillId="0" borderId="11" xfId="1" applyNumberFormat="1" applyFont="1" applyFill="1" applyBorder="1" applyAlignment="1">
      <alignment horizontal="right" wrapText="1"/>
    </xf>
    <xf numFmtId="3" fontId="9" fillId="0" borderId="19" xfId="1" applyNumberFormat="1" applyFont="1" applyFill="1" applyBorder="1" applyAlignment="1">
      <alignment horizontal="right" vertical="top" wrapText="1"/>
    </xf>
    <xf numFmtId="3" fontId="9" fillId="0" borderId="54" xfId="1" applyNumberFormat="1" applyFont="1" applyFill="1" applyBorder="1" applyAlignment="1">
      <alignment horizontal="right" wrapText="1"/>
    </xf>
    <xf numFmtId="3" fontId="7" fillId="3" borderId="60" xfId="1" applyNumberFormat="1" applyFont="1" applyFill="1" applyBorder="1" applyAlignment="1">
      <alignment horizontal="right"/>
    </xf>
    <xf numFmtId="3" fontId="7" fillId="3" borderId="57" xfId="1" applyNumberFormat="1" applyFont="1" applyFill="1" applyBorder="1" applyAlignment="1">
      <alignment horizontal="right"/>
    </xf>
    <xf numFmtId="3" fontId="11" fillId="5" borderId="14" xfId="1" applyNumberFormat="1" applyFont="1" applyFill="1" applyBorder="1" applyAlignment="1">
      <alignment horizontal="right"/>
    </xf>
    <xf numFmtId="3" fontId="22" fillId="0" borderId="11" xfId="1" applyNumberFormat="1" applyFont="1" applyFill="1" applyBorder="1" applyAlignment="1">
      <alignment horizontal="right"/>
    </xf>
    <xf numFmtId="3" fontId="22" fillId="0" borderId="19" xfId="1" applyNumberFormat="1" applyFont="1" applyFill="1" applyBorder="1" applyAlignment="1">
      <alignment horizontal="right"/>
    </xf>
    <xf numFmtId="0" fontId="10" fillId="6" borderId="14" xfId="0" applyFont="1" applyFill="1" applyBorder="1"/>
    <xf numFmtId="3" fontId="22" fillId="0" borderId="45" xfId="1" applyNumberFormat="1" applyFont="1" applyFill="1" applyBorder="1" applyAlignment="1">
      <alignment horizontal="right"/>
    </xf>
    <xf numFmtId="3" fontId="22" fillId="0" borderId="49" xfId="1" applyNumberFormat="1" applyFont="1" applyFill="1" applyBorder="1" applyAlignment="1">
      <alignment horizontal="right" wrapText="1"/>
    </xf>
    <xf numFmtId="3" fontId="11" fillId="6" borderId="18" xfId="0" applyNumberFormat="1" applyFont="1" applyFill="1" applyBorder="1" applyAlignment="1">
      <alignment horizontal="right"/>
    </xf>
    <xf numFmtId="3" fontId="11" fillId="6" borderId="16" xfId="0" applyNumberFormat="1" applyFont="1" applyFill="1" applyBorder="1" applyAlignment="1">
      <alignment horizontal="right"/>
    </xf>
    <xf numFmtId="3" fontId="11" fillId="6" borderId="19" xfId="0" applyNumberFormat="1" applyFont="1" applyFill="1" applyBorder="1" applyAlignment="1">
      <alignment horizontal="right"/>
    </xf>
    <xf numFmtId="3" fontId="11" fillId="6" borderId="15" xfId="0" applyNumberFormat="1" applyFont="1" applyFill="1" applyBorder="1" applyAlignment="1">
      <alignment horizontal="right"/>
    </xf>
    <xf numFmtId="3" fontId="22" fillId="0" borderId="11" xfId="1" applyNumberFormat="1" applyFont="1" applyFill="1" applyBorder="1" applyAlignment="1">
      <alignment horizontal="right" wrapText="1"/>
    </xf>
    <xf numFmtId="0" fontId="21" fillId="0" borderId="0" xfId="2" applyFont="1"/>
    <xf numFmtId="3" fontId="21" fillId="0" borderId="0" xfId="2" applyNumberFormat="1" applyFont="1"/>
    <xf numFmtId="3" fontId="22" fillId="0" borderId="41" xfId="1" applyNumberFormat="1" applyFont="1" applyBorder="1" applyAlignment="1">
      <alignment horizontal="right" wrapText="1"/>
    </xf>
    <xf numFmtId="3" fontId="22" fillId="0" borderId="40" xfId="1" applyNumberFormat="1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24" fillId="0" borderId="0" xfId="0" applyFont="1" applyFill="1"/>
    <xf numFmtId="0" fontId="23" fillId="0" borderId="0" xfId="0" applyFont="1" applyFill="1"/>
    <xf numFmtId="3" fontId="11" fillId="0" borderId="25" xfId="0" applyNumberFormat="1" applyFont="1" applyFill="1" applyBorder="1" applyAlignment="1">
      <alignment horizontal="right"/>
    </xf>
    <xf numFmtId="3" fontId="22" fillId="0" borderId="19" xfId="1" applyNumberFormat="1" applyFont="1" applyFill="1" applyBorder="1" applyAlignment="1">
      <alignment horizontal="right" vertical="top" wrapText="1"/>
    </xf>
    <xf numFmtId="3" fontId="22" fillId="0" borderId="0" xfId="1" applyNumberFormat="1" applyFont="1" applyFill="1" applyBorder="1" applyAlignment="1">
      <alignment horizontal="right"/>
    </xf>
    <xf numFmtId="3" fontId="22" fillId="0" borderId="8" xfId="1" applyNumberFormat="1" applyFont="1" applyFill="1" applyBorder="1" applyAlignment="1">
      <alignment horizontal="right"/>
    </xf>
    <xf numFmtId="3" fontId="22" fillId="0" borderId="58" xfId="1" applyNumberFormat="1" applyFont="1" applyFill="1" applyBorder="1" applyAlignment="1">
      <alignment horizontal="right"/>
    </xf>
    <xf numFmtId="3" fontId="22" fillId="0" borderId="59" xfId="1" applyNumberFormat="1" applyFont="1" applyFill="1" applyBorder="1" applyAlignment="1">
      <alignment horizontal="right"/>
    </xf>
    <xf numFmtId="3" fontId="22" fillId="0" borderId="41" xfId="1" applyNumberFormat="1" applyFont="1" applyFill="1" applyBorder="1" applyAlignment="1">
      <alignment horizontal="right"/>
    </xf>
    <xf numFmtId="3" fontId="22" fillId="0" borderId="40" xfId="1" applyNumberFormat="1" applyFont="1" applyFill="1" applyBorder="1" applyAlignment="1">
      <alignment horizontal="right"/>
    </xf>
    <xf numFmtId="0" fontId="3" fillId="7" borderId="0" xfId="2" applyFont="1" applyFill="1"/>
    <xf numFmtId="3" fontId="5" fillId="7" borderId="0" xfId="2" applyNumberFormat="1" applyFill="1"/>
    <xf numFmtId="0" fontId="5" fillId="7" borderId="0" xfId="2" applyFill="1"/>
    <xf numFmtId="3" fontId="22" fillId="0" borderId="14" xfId="1" applyNumberFormat="1" applyFont="1" applyFill="1" applyBorder="1" applyAlignment="1">
      <alignment horizontal="right" wrapText="1"/>
    </xf>
    <xf numFmtId="3" fontId="22" fillId="0" borderId="38" xfId="1" applyNumberFormat="1" applyFont="1" applyFill="1" applyBorder="1" applyAlignment="1">
      <alignment horizontal="right" wrapText="1"/>
    </xf>
    <xf numFmtId="0" fontId="25" fillId="8" borderId="63" xfId="0" applyFont="1" applyFill="1" applyBorder="1" applyAlignment="1">
      <alignment horizontal="center" vertical="center" wrapText="1"/>
    </xf>
    <xf numFmtId="0" fontId="25" fillId="8" borderId="66" xfId="0" applyFont="1" applyFill="1" applyBorder="1" applyAlignment="1">
      <alignment horizontal="center" vertical="center" wrapText="1"/>
    </xf>
    <xf numFmtId="0" fontId="25" fillId="8" borderId="63" xfId="0" applyFont="1" applyFill="1" applyBorder="1" applyAlignment="1">
      <alignment horizontal="left" vertical="center" wrapText="1" indent="1"/>
    </xf>
    <xf numFmtId="0" fontId="7" fillId="8" borderId="66" xfId="0" applyFont="1" applyFill="1" applyBorder="1" applyAlignment="1">
      <alignment horizontal="left" vertical="center" wrapText="1" indent="1"/>
    </xf>
    <xf numFmtId="0" fontId="26" fillId="0" borderId="67" xfId="0" applyFont="1" applyBorder="1" applyAlignment="1">
      <alignment horizontal="center" vertical="center" wrapText="1"/>
    </xf>
    <xf numFmtId="0" fontId="26" fillId="0" borderId="57" xfId="0" applyFont="1" applyBorder="1" applyAlignment="1">
      <alignment horizontal="right" vertical="center" wrapText="1"/>
    </xf>
    <xf numFmtId="0" fontId="26" fillId="0" borderId="68" xfId="0" applyFont="1" applyBorder="1" applyAlignment="1">
      <alignment horizontal="right" vertical="center" wrapText="1"/>
    </xf>
    <xf numFmtId="0" fontId="9" fillId="0" borderId="57" xfId="0" applyFont="1" applyBorder="1" applyAlignment="1">
      <alignment horizontal="right" vertical="center" wrapText="1"/>
    </xf>
    <xf numFmtId="3" fontId="26" fillId="0" borderId="57" xfId="0" applyNumberFormat="1" applyFont="1" applyBorder="1" applyAlignment="1">
      <alignment horizontal="right" vertical="center" wrapText="1"/>
    </xf>
    <xf numFmtId="3" fontId="26" fillId="0" borderId="68" xfId="0" applyNumberFormat="1" applyFont="1" applyBorder="1" applyAlignment="1">
      <alignment horizontal="right" vertical="center" wrapText="1"/>
    </xf>
    <xf numFmtId="3" fontId="9" fillId="0" borderId="57" xfId="0" applyNumberFormat="1" applyFont="1" applyBorder="1" applyAlignment="1">
      <alignment horizontal="right" vertical="center" wrapText="1"/>
    </xf>
    <xf numFmtId="3" fontId="9" fillId="0" borderId="68" xfId="0" applyNumberFormat="1" applyFont="1" applyBorder="1" applyAlignment="1">
      <alignment horizontal="right" vertical="center" wrapText="1"/>
    </xf>
    <xf numFmtId="0" fontId="26" fillId="0" borderId="62" xfId="0" applyFont="1" applyBorder="1" applyAlignment="1">
      <alignment horizontal="center" vertical="center" wrapText="1"/>
    </xf>
    <xf numFmtId="3" fontId="26" fillId="0" borderId="63" xfId="0" applyNumberFormat="1" applyFont="1" applyBorder="1" applyAlignment="1">
      <alignment horizontal="right" vertical="center" wrapText="1"/>
    </xf>
    <xf numFmtId="0" fontId="26" fillId="0" borderId="66" xfId="0" applyFont="1" applyBorder="1" applyAlignment="1">
      <alignment horizontal="right" vertical="center" wrapText="1"/>
    </xf>
    <xf numFmtId="0" fontId="9" fillId="0" borderId="63" xfId="0" applyFont="1" applyBorder="1" applyAlignment="1">
      <alignment horizontal="right" vertical="center" wrapText="1"/>
    </xf>
    <xf numFmtId="0" fontId="26" fillId="0" borderId="63" xfId="0" applyFont="1" applyBorder="1" applyAlignment="1">
      <alignment horizontal="right" vertical="center" wrapText="1"/>
    </xf>
    <xf numFmtId="0" fontId="7" fillId="8" borderId="62" xfId="0" applyFont="1" applyFill="1" applyBorder="1" applyAlignment="1">
      <alignment horizontal="center" vertical="center" wrapText="1"/>
    </xf>
    <xf numFmtId="0" fontId="7" fillId="8" borderId="63" xfId="0" applyFont="1" applyFill="1" applyBorder="1" applyAlignment="1">
      <alignment horizontal="right" vertical="center" wrapText="1"/>
    </xf>
    <xf numFmtId="3" fontId="7" fillId="8" borderId="66" xfId="0" applyNumberFormat="1" applyFont="1" applyFill="1" applyBorder="1" applyAlignment="1">
      <alignment horizontal="right" vertical="center" wrapText="1"/>
    </xf>
    <xf numFmtId="3" fontId="7" fillId="8" borderId="63" xfId="0" applyNumberFormat="1" applyFont="1" applyFill="1" applyBorder="1" applyAlignment="1">
      <alignment horizontal="right" vertical="center" wrapText="1"/>
    </xf>
    <xf numFmtId="3" fontId="25" fillId="8" borderId="66" xfId="0" applyNumberFormat="1" applyFont="1" applyFill="1" applyBorder="1" applyAlignment="1">
      <alignment horizontal="right" vertical="center" wrapText="1"/>
    </xf>
    <xf numFmtId="0" fontId="16" fillId="0" borderId="0" xfId="0" applyFont="1"/>
    <xf numFmtId="3" fontId="26" fillId="0" borderId="66" xfId="0" applyNumberFormat="1" applyFont="1" applyBorder="1" applyAlignment="1">
      <alignment horizontal="right" vertical="center" wrapText="1"/>
    </xf>
    <xf numFmtId="0" fontId="5" fillId="9" borderId="0" xfId="2" applyFill="1"/>
    <xf numFmtId="3" fontId="5" fillId="9" borderId="0" xfId="2" applyNumberFormat="1" applyFill="1"/>
    <xf numFmtId="3" fontId="22" fillId="0" borderId="2" xfId="1" applyNumberFormat="1" applyFont="1" applyFill="1" applyBorder="1" applyAlignment="1">
      <alignment horizontal="right" wrapText="1"/>
    </xf>
    <xf numFmtId="0" fontId="21" fillId="9" borderId="0" xfId="2" applyFont="1" applyFill="1"/>
    <xf numFmtId="3" fontId="7" fillId="0" borderId="19" xfId="1" applyNumberFormat="1" applyFont="1" applyFill="1" applyBorder="1" applyAlignment="1">
      <alignment horizontal="right" vertical="top" wrapText="1"/>
    </xf>
    <xf numFmtId="0" fontId="28" fillId="0" borderId="0" xfId="0" applyFont="1"/>
    <xf numFmtId="0" fontId="9" fillId="10" borderId="37" xfId="1" applyFont="1" applyFill="1" applyBorder="1"/>
    <xf numFmtId="0" fontId="9" fillId="10" borderId="40" xfId="1" applyFont="1" applyFill="1" applyBorder="1" applyAlignment="1">
      <alignment horizontal="center"/>
    </xf>
    <xf numFmtId="0" fontId="9" fillId="10" borderId="38" xfId="1" applyFont="1" applyFill="1" applyBorder="1" applyAlignment="1">
      <alignment wrapText="1"/>
    </xf>
    <xf numFmtId="0" fontId="9" fillId="10" borderId="40" xfId="1" applyFont="1" applyFill="1" applyBorder="1" applyAlignment="1">
      <alignment horizontal="center" wrapText="1"/>
    </xf>
    <xf numFmtId="0" fontId="9" fillId="10" borderId="39" xfId="1" applyFont="1" applyFill="1" applyBorder="1" applyAlignment="1">
      <alignment horizontal="center" wrapText="1"/>
    </xf>
    <xf numFmtId="3" fontId="9" fillId="10" borderId="40" xfId="1" applyNumberFormat="1" applyFont="1" applyFill="1" applyBorder="1" applyAlignment="1">
      <alignment horizontal="right"/>
    </xf>
    <xf numFmtId="3" fontId="9" fillId="10" borderId="20" xfId="1" applyNumberFormat="1" applyFont="1" applyFill="1" applyBorder="1" applyAlignment="1">
      <alignment horizontal="right" wrapText="1"/>
    </xf>
    <xf numFmtId="3" fontId="9" fillId="10" borderId="41" xfId="1" applyNumberFormat="1" applyFont="1" applyFill="1" applyBorder="1" applyAlignment="1">
      <alignment horizontal="right" wrapText="1"/>
    </xf>
    <xf numFmtId="0" fontId="11" fillId="10" borderId="39" xfId="1" applyFont="1" applyFill="1" applyBorder="1"/>
    <xf numFmtId="0" fontId="9" fillId="10" borderId="39" xfId="1" applyFont="1" applyFill="1" applyBorder="1"/>
    <xf numFmtId="3" fontId="11" fillId="10" borderId="40" xfId="1" applyNumberFormat="1" applyFont="1" applyFill="1" applyBorder="1" applyAlignment="1">
      <alignment horizontal="right"/>
    </xf>
    <xf numFmtId="3" fontId="11" fillId="10" borderId="41" xfId="1" applyNumberFormat="1" applyFont="1" applyFill="1" applyBorder="1" applyAlignment="1">
      <alignment horizontal="right"/>
    </xf>
    <xf numFmtId="3" fontId="11" fillId="10" borderId="50" xfId="1" applyNumberFormat="1" applyFont="1" applyFill="1" applyBorder="1" applyAlignment="1">
      <alignment horizontal="right"/>
    </xf>
    <xf numFmtId="0" fontId="2" fillId="0" borderId="0" xfId="3"/>
    <xf numFmtId="0" fontId="2" fillId="0" borderId="16" xfId="3" applyBorder="1"/>
    <xf numFmtId="0" fontId="21" fillId="5" borderId="16" xfId="3" applyFont="1" applyFill="1" applyBorder="1" applyAlignment="1">
      <alignment horizontal="center"/>
    </xf>
    <xf numFmtId="0" fontId="21" fillId="0" borderId="16" xfId="3" applyFont="1" applyBorder="1" applyAlignment="1">
      <alignment horizontal="center"/>
    </xf>
    <xf numFmtId="3" fontId="2" fillId="5" borderId="16" xfId="3" applyNumberFormat="1" applyFill="1" applyBorder="1"/>
    <xf numFmtId="0" fontId="21" fillId="0" borderId="16" xfId="3" applyFont="1" applyBorder="1"/>
    <xf numFmtId="3" fontId="21" fillId="5" borderId="16" xfId="3" applyNumberFormat="1" applyFont="1" applyFill="1" applyBorder="1"/>
    <xf numFmtId="3" fontId="2" fillId="0" borderId="0" xfId="3" applyNumberFormat="1" applyBorder="1"/>
    <xf numFmtId="0" fontId="21" fillId="11" borderId="0" xfId="3" applyFont="1" applyFill="1"/>
    <xf numFmtId="0" fontId="21" fillId="0" borderId="0" xfId="3" applyFont="1" applyBorder="1" applyAlignment="1">
      <alignment horizontal="center"/>
    </xf>
    <xf numFmtId="3" fontId="2" fillId="11" borderId="16" xfId="3" applyNumberFormat="1" applyFill="1" applyBorder="1"/>
    <xf numFmtId="3" fontId="2" fillId="11" borderId="10" xfId="3" applyNumberFormat="1" applyFill="1" applyBorder="1"/>
    <xf numFmtId="3" fontId="21" fillId="11" borderId="16" xfId="3" applyNumberFormat="1" applyFont="1" applyFill="1" applyBorder="1"/>
    <xf numFmtId="3" fontId="21" fillId="0" borderId="0" xfId="3" applyNumberFormat="1" applyFont="1" applyBorder="1"/>
    <xf numFmtId="0" fontId="2" fillId="0" borderId="0" xfId="3" applyBorder="1"/>
    <xf numFmtId="14" fontId="2" fillId="11" borderId="0" xfId="3" applyNumberFormat="1" applyFill="1"/>
    <xf numFmtId="3" fontId="22" fillId="12" borderId="19" xfId="1" applyNumberFormat="1" applyFont="1" applyFill="1" applyBorder="1" applyAlignment="1">
      <alignment horizontal="right" wrapText="1"/>
    </xf>
    <xf numFmtId="3" fontId="22" fillId="12" borderId="49" xfId="1" applyNumberFormat="1" applyFont="1" applyFill="1" applyBorder="1" applyAlignment="1">
      <alignment horizontal="right"/>
    </xf>
    <xf numFmtId="3" fontId="22" fillId="12" borderId="19" xfId="1" applyNumberFormat="1" applyFont="1" applyFill="1" applyBorder="1" applyAlignment="1">
      <alignment horizontal="right"/>
    </xf>
    <xf numFmtId="0" fontId="29" fillId="0" borderId="0" xfId="3" applyFont="1"/>
    <xf numFmtId="0" fontId="30" fillId="0" borderId="0" xfId="0" applyFont="1"/>
    <xf numFmtId="3" fontId="11" fillId="6" borderId="6" xfId="0" applyNumberFormat="1" applyFont="1" applyFill="1" applyBorder="1" applyAlignment="1">
      <alignment horizontal="right"/>
    </xf>
    <xf numFmtId="3" fontId="11" fillId="6" borderId="4" xfId="0" applyNumberFormat="1" applyFont="1" applyFill="1" applyBorder="1" applyAlignment="1">
      <alignment horizontal="right"/>
    </xf>
    <xf numFmtId="3" fontId="11" fillId="6" borderId="7" xfId="0" applyNumberFormat="1" applyFont="1" applyFill="1" applyBorder="1" applyAlignment="1">
      <alignment horizontal="right"/>
    </xf>
    <xf numFmtId="3" fontId="21" fillId="0" borderId="16" xfId="3" applyNumberFormat="1" applyFont="1" applyBorder="1" applyAlignment="1">
      <alignment horizontal="center"/>
    </xf>
    <xf numFmtId="3" fontId="21" fillId="11" borderId="31" xfId="3" applyNumberFormat="1" applyFont="1" applyFill="1" applyBorder="1"/>
    <xf numFmtId="0" fontId="2" fillId="11" borderId="0" xfId="3" applyFill="1"/>
    <xf numFmtId="0" fontId="1" fillId="0" borderId="0" xfId="3" applyFont="1"/>
    <xf numFmtId="49" fontId="7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right" wrapText="1"/>
    </xf>
    <xf numFmtId="0" fontId="10" fillId="0" borderId="1" xfId="1" applyFont="1" applyFill="1" applyBorder="1" applyAlignment="1">
      <alignment horizontal="justify" vertical="center" wrapText="1"/>
    </xf>
    <xf numFmtId="0" fontId="11" fillId="0" borderId="1" xfId="1" applyFont="1" applyBorder="1" applyAlignment="1">
      <alignment horizontal="justify" vertical="center" wrapText="1"/>
    </xf>
    <xf numFmtId="0" fontId="6" fillId="0" borderId="1" xfId="1" applyBorder="1" applyAlignment="1">
      <alignment vertical="center"/>
    </xf>
    <xf numFmtId="0" fontId="10" fillId="2" borderId="27" xfId="1" applyFont="1" applyFill="1" applyBorder="1" applyAlignment="1">
      <alignment horizontal="left" vertical="center" wrapText="1"/>
    </xf>
    <xf numFmtId="0" fontId="9" fillId="2" borderId="32" xfId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7" fillId="2" borderId="33" xfId="1" applyFont="1" applyFill="1" applyBorder="1" applyAlignment="1">
      <alignment horizontal="left" vertical="center" wrapText="1"/>
    </xf>
    <xf numFmtId="0" fontId="9" fillId="2" borderId="34" xfId="1" applyFont="1" applyFill="1" applyBorder="1" applyAlignment="1">
      <alignment horizontal="left" vertical="center"/>
    </xf>
    <xf numFmtId="0" fontId="9" fillId="2" borderId="55" xfId="1" applyFont="1" applyFill="1" applyBorder="1" applyAlignment="1">
      <alignment horizontal="left" vertical="center"/>
    </xf>
    <xf numFmtId="0" fontId="9" fillId="0" borderId="0" xfId="1" applyFont="1" applyAlignment="1">
      <alignment horizontal="center" wrapText="1"/>
    </xf>
    <xf numFmtId="0" fontId="25" fillId="8" borderId="61" xfId="0" applyFont="1" applyFill="1" applyBorder="1" applyAlignment="1">
      <alignment horizontal="center" vertical="center" wrapText="1"/>
    </xf>
    <xf numFmtId="0" fontId="25" fillId="8" borderId="62" xfId="0" applyFont="1" applyFill="1" applyBorder="1" applyAlignment="1">
      <alignment horizontal="center" vertical="center" wrapText="1"/>
    </xf>
    <xf numFmtId="0" fontId="25" fillId="8" borderId="69" xfId="0" applyFont="1" applyFill="1" applyBorder="1" applyAlignment="1">
      <alignment horizontal="center" vertical="center" wrapText="1"/>
    </xf>
    <xf numFmtId="0" fontId="25" fillId="8" borderId="70" xfId="0" applyFont="1" applyFill="1" applyBorder="1" applyAlignment="1">
      <alignment horizontal="center" vertical="center" wrapText="1"/>
    </xf>
    <xf numFmtId="0" fontId="25" fillId="8" borderId="71" xfId="0" applyFont="1" applyFill="1" applyBorder="1" applyAlignment="1">
      <alignment vertical="center" wrapText="1"/>
    </xf>
    <xf numFmtId="0" fontId="25" fillId="8" borderId="64" xfId="0" applyFont="1" applyFill="1" applyBorder="1" applyAlignment="1">
      <alignment vertical="center" wrapText="1"/>
    </xf>
    <xf numFmtId="0" fontId="25" fillId="8" borderId="72" xfId="0" applyFont="1" applyFill="1" applyBorder="1" applyAlignment="1">
      <alignment vertical="center" wrapText="1"/>
    </xf>
    <xf numFmtId="0" fontId="25" fillId="8" borderId="65" xfId="0" applyFont="1" applyFill="1" applyBorder="1" applyAlignment="1">
      <alignment vertical="center" wrapText="1"/>
    </xf>
  </cellXfs>
  <cellStyles count="4">
    <cellStyle name="Normal" xfId="0" builtinId="0"/>
    <cellStyle name="Normální 2" xfId="1"/>
    <cellStyle name="Normální 3" xfId="2"/>
    <cellStyle name="Normální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zoomScaleNormal="100" zoomScaleSheetLayoutView="100" workbookViewId="0">
      <selection activeCell="A24" sqref="A24"/>
    </sheetView>
  </sheetViews>
  <sheetFormatPr defaultRowHeight="12.75" x14ac:dyDescent="0.2"/>
  <cols>
    <col min="1" max="1" width="12.7109375" customWidth="1"/>
    <col min="2" max="2" width="15.42578125" bestFit="1" customWidth="1"/>
    <col min="3" max="3" width="15.42578125" customWidth="1"/>
    <col min="4" max="4" width="15.42578125" bestFit="1" customWidth="1"/>
    <col min="5" max="13" width="12.7109375" customWidth="1"/>
    <col min="14" max="14" width="17.140625" customWidth="1"/>
  </cols>
  <sheetData>
    <row r="1" spans="1:16" ht="15.75" x14ac:dyDescent="0.25">
      <c r="M1" s="223"/>
    </row>
    <row r="2" spans="1:16" ht="15.75" x14ac:dyDescent="0.25">
      <c r="A2" s="268" t="s">
        <v>187</v>
      </c>
      <c r="M2" s="268" t="s">
        <v>180</v>
      </c>
    </row>
    <row r="3" spans="1:16" ht="15.75" x14ac:dyDescent="0.25">
      <c r="M3" s="192" t="s">
        <v>156</v>
      </c>
    </row>
    <row r="4" spans="1:16" s="3" customFormat="1" ht="15.75" x14ac:dyDescent="0.2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6" s="4" customFormat="1" ht="50.1" customHeight="1" thickBot="1" x14ac:dyDescent="0.25">
      <c r="A5" s="310" t="s">
        <v>17</v>
      </c>
      <c r="B5" s="310"/>
      <c r="C5" s="310"/>
      <c r="D5" s="310"/>
      <c r="E5" s="310"/>
      <c r="F5" s="310"/>
      <c r="G5" s="310"/>
      <c r="H5" s="310"/>
      <c r="I5" s="310"/>
      <c r="J5" s="310"/>
      <c r="K5" s="311"/>
      <c r="L5" s="311"/>
      <c r="M5" s="311"/>
    </row>
    <row r="6" spans="1:16" s="3" customFormat="1" ht="15.75" customHeight="1" x14ac:dyDescent="0.2">
      <c r="A6" s="312" t="s">
        <v>1</v>
      </c>
      <c r="B6" s="314">
        <v>2014</v>
      </c>
      <c r="C6" s="315"/>
      <c r="D6" s="316"/>
      <c r="E6" s="317">
        <v>2015</v>
      </c>
      <c r="F6" s="318"/>
      <c r="G6" s="319"/>
      <c r="H6" s="320">
        <v>2016</v>
      </c>
      <c r="I6" s="318"/>
      <c r="J6" s="319"/>
      <c r="K6" s="317">
        <v>2017</v>
      </c>
      <c r="L6" s="318"/>
      <c r="M6" s="319"/>
    </row>
    <row r="7" spans="1:16" s="3" customFormat="1" ht="35.1" customHeight="1" thickBot="1" x14ac:dyDescent="0.25">
      <c r="A7" s="313"/>
      <c r="B7" s="5" t="s">
        <v>2</v>
      </c>
      <c r="C7" s="6" t="s">
        <v>3</v>
      </c>
      <c r="D7" s="7" t="s">
        <v>4</v>
      </c>
      <c r="E7" s="8" t="s">
        <v>2</v>
      </c>
      <c r="F7" s="6" t="s">
        <v>3</v>
      </c>
      <c r="G7" s="7" t="s">
        <v>4</v>
      </c>
      <c r="H7" s="5" t="s">
        <v>2</v>
      </c>
      <c r="I7" s="6" t="s">
        <v>3</v>
      </c>
      <c r="J7" s="7" t="s">
        <v>4</v>
      </c>
      <c r="K7" s="8" t="s">
        <v>2</v>
      </c>
      <c r="L7" s="6" t="s">
        <v>3</v>
      </c>
      <c r="M7" s="7" t="s">
        <v>4</v>
      </c>
    </row>
    <row r="8" spans="1:16" s="3" customFormat="1" ht="15.75" x14ac:dyDescent="0.25">
      <c r="A8" s="9" t="s">
        <v>5</v>
      </c>
      <c r="B8" s="10">
        <f>'III.B_3. návrh instituc.'!C12</f>
        <v>4452257359</v>
      </c>
      <c r="C8" s="11">
        <f>'III.C_3. návrh účelové'!F6</f>
        <v>0</v>
      </c>
      <c r="D8" s="12">
        <f t="shared" ref="D8:D19" si="0">B8+C8</f>
        <v>4452257359</v>
      </c>
      <c r="E8" s="303">
        <f>'III.B_3. návrh instituc.'!D12</f>
        <v>4685326</v>
      </c>
      <c r="F8" s="304">
        <f>'III.C_3. návrh účelové'!G6</f>
        <v>0</v>
      </c>
      <c r="G8" s="305">
        <f t="shared" ref="G8:G19" si="1">E8+F8</f>
        <v>4685326</v>
      </c>
      <c r="H8" s="15">
        <f>'III.B_3. návrh instituc.'!E12</f>
        <v>4685326</v>
      </c>
      <c r="I8" s="55">
        <f>'III.C_3. návrh účelové'!H6</f>
        <v>0</v>
      </c>
      <c r="J8" s="14">
        <f t="shared" ref="J8:J19" si="2">H8+I8</f>
        <v>4685326</v>
      </c>
      <c r="K8" s="13">
        <f>'III.B_3. návrh instituc.'!F12</f>
        <v>4685326</v>
      </c>
      <c r="L8" s="55">
        <v>0</v>
      </c>
      <c r="M8" s="14">
        <f t="shared" ref="M8:M19" si="3">K8+L8</f>
        <v>4685326</v>
      </c>
    </row>
    <row r="9" spans="1:16" s="3" customFormat="1" ht="15.75" x14ac:dyDescent="0.25">
      <c r="A9" s="211" t="s">
        <v>6</v>
      </c>
      <c r="B9" s="17">
        <f>'III.B_3. návrh instituc.'!C14</f>
        <v>107576000</v>
      </c>
      <c r="C9" s="18">
        <f>'III.C_3. návrh účelové'!F15</f>
        <v>3356971000</v>
      </c>
      <c r="D9" s="19">
        <f t="shared" si="0"/>
        <v>3464547000</v>
      </c>
      <c r="E9" s="214">
        <f>'III.B_3. návrh instituc.'!D14</f>
        <v>114687</v>
      </c>
      <c r="F9" s="215">
        <f>'III.C_3. návrh účelové'!G15</f>
        <v>3708792</v>
      </c>
      <c r="G9" s="216">
        <f t="shared" si="1"/>
        <v>3823479</v>
      </c>
      <c r="H9" s="217">
        <f>'III.B_3. návrh instituc.'!E14</f>
        <v>114687</v>
      </c>
      <c r="I9" s="215">
        <f>'III.C_3. návrh účelové'!H15</f>
        <v>3813792</v>
      </c>
      <c r="J9" s="216">
        <f t="shared" si="2"/>
        <v>3928479</v>
      </c>
      <c r="K9" s="214">
        <f>'III.B_3. návrh instituc.'!F14</f>
        <v>114687</v>
      </c>
      <c r="L9" s="215">
        <f>'III.C_3. návrh účelové'!I15</f>
        <v>3918792</v>
      </c>
      <c r="M9" s="216">
        <f t="shared" si="3"/>
        <v>4033479</v>
      </c>
    </row>
    <row r="10" spans="1:16" s="3" customFormat="1" ht="15.75" x14ac:dyDescent="0.25">
      <c r="A10" s="211" t="s">
        <v>7</v>
      </c>
      <c r="B10" s="17">
        <f>'III.B_3. návrh instituc.'!C17</f>
        <v>74901000</v>
      </c>
      <c r="C10" s="18">
        <f>'III.C_3. návrh účelové'!F18</f>
        <v>406079000</v>
      </c>
      <c r="D10" s="19">
        <f t="shared" si="0"/>
        <v>480980000</v>
      </c>
      <c r="E10" s="214">
        <f>'III.B_3. návrh instituc.'!D17</f>
        <v>80353</v>
      </c>
      <c r="F10" s="215">
        <f>'III.C_3. návrh účelové'!G18</f>
        <v>374342</v>
      </c>
      <c r="G10" s="216">
        <f t="shared" si="1"/>
        <v>454695</v>
      </c>
      <c r="H10" s="217">
        <f>'III.B_3. návrh instituc.'!E17</f>
        <v>80299</v>
      </c>
      <c r="I10" s="215">
        <f>'III.C_3. návrh účelové'!H18</f>
        <v>425000</v>
      </c>
      <c r="J10" s="216">
        <f t="shared" si="2"/>
        <v>505299</v>
      </c>
      <c r="K10" s="214">
        <f>'III.B_3. návrh instituc.'!F17</f>
        <v>80299</v>
      </c>
      <c r="L10" s="215">
        <f>'III.C_3. návrh účelové'!I18</f>
        <v>425000</v>
      </c>
      <c r="M10" s="216">
        <f t="shared" si="3"/>
        <v>505299</v>
      </c>
    </row>
    <row r="11" spans="1:16" s="3" customFormat="1" ht="15.75" x14ac:dyDescent="0.25">
      <c r="A11" s="211" t="s">
        <v>8</v>
      </c>
      <c r="B11" s="17">
        <f>'III.B_3. návrh instituc.'!C21</f>
        <v>89977000</v>
      </c>
      <c r="C11" s="18">
        <f>'III.C_3. návrh účelové'!F21</f>
        <v>323000000</v>
      </c>
      <c r="D11" s="19">
        <f t="shared" si="0"/>
        <v>412977000</v>
      </c>
      <c r="E11" s="214">
        <f>'III.B_3. návrh instituc.'!D21</f>
        <v>95846</v>
      </c>
      <c r="F11" s="215">
        <f>'III.C_3. návrh účelové'!G21</f>
        <v>331771</v>
      </c>
      <c r="G11" s="216">
        <f t="shared" si="1"/>
        <v>427617</v>
      </c>
      <c r="H11" s="217">
        <f>'III.B_3. návrh instituc.'!E21</f>
        <v>95788</v>
      </c>
      <c r="I11" s="215">
        <f>'III.C_3. návrh účelové'!H21</f>
        <v>331771</v>
      </c>
      <c r="J11" s="216">
        <f t="shared" si="2"/>
        <v>427559</v>
      </c>
      <c r="K11" s="214">
        <f>'III.B_3. návrh instituc.'!F21</f>
        <v>95788</v>
      </c>
      <c r="L11" s="215">
        <f>'III.C_3. návrh účelové'!I21</f>
        <v>348771</v>
      </c>
      <c r="M11" s="216">
        <f t="shared" si="3"/>
        <v>444559</v>
      </c>
    </row>
    <row r="12" spans="1:16" s="3" customFormat="1" ht="15.75" x14ac:dyDescent="0.25">
      <c r="A12" s="211" t="s">
        <v>9</v>
      </c>
      <c r="B12" s="17">
        <f>'III.B_3. návrh instituc.'!C28</f>
        <v>507434000</v>
      </c>
      <c r="C12" s="18">
        <f>'III.C_3. návrh účelové'!F23</f>
        <v>1057226000</v>
      </c>
      <c r="D12" s="19">
        <f t="shared" si="0"/>
        <v>1564660000</v>
      </c>
      <c r="E12" s="214">
        <f>'III.B_3. návrh instituc.'!D28</f>
        <v>988579</v>
      </c>
      <c r="F12" s="215">
        <f>'III.C_3. návrh účelové'!G23</f>
        <v>358157</v>
      </c>
      <c r="G12" s="216">
        <f t="shared" si="1"/>
        <v>1346736</v>
      </c>
      <c r="H12" s="217">
        <f>'III.B_3. návrh instituc.'!E28</f>
        <v>675153</v>
      </c>
      <c r="I12" s="215">
        <f>'III.C_3. návrh účelové'!H23</f>
        <v>19572</v>
      </c>
      <c r="J12" s="216">
        <f t="shared" si="2"/>
        <v>694725</v>
      </c>
      <c r="K12" s="214">
        <f>'III.B_3. návrh instituc.'!F28</f>
        <v>867519</v>
      </c>
      <c r="L12" s="215">
        <f>'III.C_3. návrh účelové'!I23</f>
        <v>0</v>
      </c>
      <c r="M12" s="216">
        <f t="shared" si="3"/>
        <v>867519</v>
      </c>
    </row>
    <row r="13" spans="1:16" s="3" customFormat="1" ht="15.75" x14ac:dyDescent="0.25">
      <c r="A13" s="16" t="s">
        <v>10</v>
      </c>
      <c r="B13" s="17">
        <f>'III.B_3. návrh instituc.'!C39</f>
        <v>6683172100</v>
      </c>
      <c r="C13" s="18">
        <f>'III.C_3. návrh účelové'!F42</f>
        <v>3849343000</v>
      </c>
      <c r="D13" s="19">
        <f t="shared" si="0"/>
        <v>10532515100</v>
      </c>
      <c r="E13" s="20">
        <f>'III.B_3. návrh instituc.'!D39</f>
        <v>7429264</v>
      </c>
      <c r="F13" s="21">
        <f>'III.C_3. návrh účelové'!G42</f>
        <v>4733608</v>
      </c>
      <c r="G13" s="22">
        <f t="shared" si="1"/>
        <v>12162872</v>
      </c>
      <c r="H13" s="23">
        <f>'III.B_3. návrh instituc.'!E39</f>
        <v>7729022</v>
      </c>
      <c r="I13" s="21">
        <f>'III.C_3. návrh účelové'!H42</f>
        <v>5454533</v>
      </c>
      <c r="J13" s="22">
        <f t="shared" si="2"/>
        <v>13183555</v>
      </c>
      <c r="K13" s="20">
        <f>'III.B_3. návrh instituc.'!F39</f>
        <v>8729022</v>
      </c>
      <c r="L13" s="21">
        <f>'III.C_3. návrh účelové'!I42</f>
        <v>5454533</v>
      </c>
      <c r="M13" s="22">
        <f t="shared" si="3"/>
        <v>14183555</v>
      </c>
    </row>
    <row r="14" spans="1:16" s="3" customFormat="1" ht="15.75" x14ac:dyDescent="0.25">
      <c r="A14" s="211" t="s">
        <v>11</v>
      </c>
      <c r="B14" s="17">
        <f>'III.B_3. návrh instituc.'!C43</f>
        <v>59930000</v>
      </c>
      <c r="C14" s="18">
        <f>'III.C_3. návrh účelové'!F47</f>
        <v>570000000</v>
      </c>
      <c r="D14" s="19">
        <f t="shared" si="0"/>
        <v>629930000</v>
      </c>
      <c r="E14" s="214">
        <f>'III.B_3. návrh instituc.'!D43</f>
        <v>64034</v>
      </c>
      <c r="F14" s="215">
        <f>'III.C_3. návrh účelové'!G47</f>
        <v>500000</v>
      </c>
      <c r="G14" s="216">
        <f t="shared" si="1"/>
        <v>564034</v>
      </c>
      <c r="H14" s="217">
        <f>'III.B_3. návrh instituc.'!E43</f>
        <v>64034</v>
      </c>
      <c r="I14" s="215">
        <f>'III.C_3. návrh účelové'!H47</f>
        <v>500000</v>
      </c>
      <c r="J14" s="216">
        <f t="shared" si="2"/>
        <v>564034</v>
      </c>
      <c r="K14" s="214">
        <f>'III.B_3. návrh instituc.'!F43</f>
        <v>64034</v>
      </c>
      <c r="L14" s="215">
        <f>'III.C_3. návrh účelové'!I47</f>
        <v>540000</v>
      </c>
      <c r="M14" s="216">
        <f t="shared" si="3"/>
        <v>604034</v>
      </c>
      <c r="N14" s="224"/>
      <c r="O14" s="225"/>
      <c r="P14" s="225"/>
    </row>
    <row r="15" spans="1:16" s="3" customFormat="1" ht="15.75" x14ac:dyDescent="0.25">
      <c r="A15" s="16" t="s">
        <v>12</v>
      </c>
      <c r="B15" s="17">
        <f>'III.B_3. návrh instituc.'!C47</f>
        <v>427744000</v>
      </c>
      <c r="C15" s="18">
        <f>'III.C_3. návrh účelové'!F50</f>
        <v>900000000</v>
      </c>
      <c r="D15" s="19">
        <f t="shared" si="0"/>
        <v>1327744000</v>
      </c>
      <c r="E15" s="20">
        <f>'III.B_3. návrh instituc.'!D47</f>
        <v>457981</v>
      </c>
      <c r="F15" s="215">
        <f>'III.C_3. návrh účelové'!G50</f>
        <v>1008532</v>
      </c>
      <c r="G15" s="22">
        <f t="shared" si="1"/>
        <v>1466513</v>
      </c>
      <c r="H15" s="23">
        <f>'III.B_3. návrh instituc.'!E47</f>
        <v>457981</v>
      </c>
      <c r="I15" s="21">
        <f>'III.C_3. návrh účelové'!H50</f>
        <v>708532</v>
      </c>
      <c r="J15" s="22">
        <f t="shared" si="2"/>
        <v>1166513</v>
      </c>
      <c r="K15" s="20">
        <f>'III.B_3. návrh instituc.'!F47</f>
        <v>457981</v>
      </c>
      <c r="L15" s="21">
        <f>'III.C_3. návrh účelové'!I50</f>
        <v>908532</v>
      </c>
      <c r="M15" s="22">
        <f t="shared" si="3"/>
        <v>1366513</v>
      </c>
    </row>
    <row r="16" spans="1:16" s="3" customFormat="1" ht="15.75" x14ac:dyDescent="0.25">
      <c r="A16" s="16" t="s">
        <v>13</v>
      </c>
      <c r="B16" s="17">
        <f>'III.B_3. návrh instituc.'!C52</f>
        <v>395652000</v>
      </c>
      <c r="C16" s="18">
        <f>'III.C_3. návrh účelové'!F53</f>
        <v>378552000</v>
      </c>
      <c r="D16" s="19">
        <f>B16+C16</f>
        <v>774204000</v>
      </c>
      <c r="E16" s="214">
        <f>'III.B_3. návrh instituc.'!D52</f>
        <v>424663</v>
      </c>
      <c r="F16" s="215">
        <f>'III.C_3. návrh účelové'!G53</f>
        <v>424000</v>
      </c>
      <c r="G16" s="216">
        <f t="shared" si="1"/>
        <v>848663</v>
      </c>
      <c r="H16" s="217">
        <f>'III.B_3. návrh instituc.'!E52</f>
        <v>424664</v>
      </c>
      <c r="I16" s="21">
        <f>'III.C_3. návrh účelové'!H53</f>
        <v>444000</v>
      </c>
      <c r="J16" s="22">
        <f t="shared" si="2"/>
        <v>868664</v>
      </c>
      <c r="K16" s="214">
        <f>'III.B_3. návrh instituc.'!F52</f>
        <v>424664</v>
      </c>
      <c r="L16" s="21">
        <f>'III.C_3. návrh účelové'!I53</f>
        <v>420000</v>
      </c>
      <c r="M16" s="22">
        <f t="shared" si="3"/>
        <v>844664</v>
      </c>
    </row>
    <row r="17" spans="1:13" s="3" customFormat="1" ht="15.75" x14ac:dyDescent="0.25">
      <c r="A17" s="211" t="s">
        <v>14</v>
      </c>
      <c r="B17" s="17">
        <f>'III.B_3. návrh instituc.'!C56</f>
        <v>33000000</v>
      </c>
      <c r="C17" s="24">
        <v>0</v>
      </c>
      <c r="D17" s="19">
        <f>B17+C17</f>
        <v>33000000</v>
      </c>
      <c r="E17" s="214">
        <f>'III.B_3. návrh instituc.'!D56</f>
        <v>79374</v>
      </c>
      <c r="F17" s="215">
        <v>0</v>
      </c>
      <c r="G17" s="216">
        <f t="shared" si="1"/>
        <v>79374</v>
      </c>
      <c r="H17" s="217">
        <f>'III.B_3. návrh instituc.'!E56</f>
        <v>134431</v>
      </c>
      <c r="I17" s="215">
        <v>0</v>
      </c>
      <c r="J17" s="216">
        <f t="shared" si="2"/>
        <v>134431</v>
      </c>
      <c r="K17" s="214">
        <f>'III.B_3. návrh instituc.'!F56</f>
        <v>389431</v>
      </c>
      <c r="L17" s="215">
        <v>0</v>
      </c>
      <c r="M17" s="216">
        <f t="shared" si="3"/>
        <v>389431</v>
      </c>
    </row>
    <row r="18" spans="1:13" s="3" customFormat="1" ht="16.5" thickBot="1" x14ac:dyDescent="0.3">
      <c r="A18" s="25" t="s">
        <v>15</v>
      </c>
      <c r="B18" s="26">
        <f>'III.B_3. návrh instituc.'!C58</f>
        <v>98077761</v>
      </c>
      <c r="C18" s="27">
        <f>'III.C_3. návrh účelové'!F61</f>
        <v>2864414000</v>
      </c>
      <c r="D18" s="28">
        <f>B18+C18</f>
        <v>2962491761</v>
      </c>
      <c r="E18" s="29">
        <f>'III.B_3. návrh instituc.'!D58</f>
        <v>116410</v>
      </c>
      <c r="F18" s="30">
        <f>'III.C_3. návrh účelové'!G61</f>
        <v>3441302</v>
      </c>
      <c r="G18" s="226">
        <f t="shared" si="1"/>
        <v>3557712</v>
      </c>
      <c r="H18" s="31">
        <f>'III.B_3. návrh instituc.'!E58</f>
        <v>119332</v>
      </c>
      <c r="I18" s="30">
        <f>'III.C_3. návrh účelové'!H61</f>
        <v>4313861</v>
      </c>
      <c r="J18" s="226">
        <f t="shared" si="2"/>
        <v>4433193</v>
      </c>
      <c r="K18" s="29">
        <f>'III.B_3. návrh instituc.'!F58</f>
        <v>119332</v>
      </c>
      <c r="L18" s="30">
        <f>'III.C_3. návrh účelové'!I61</f>
        <v>3894169</v>
      </c>
      <c r="M18" s="226">
        <f t="shared" si="3"/>
        <v>4013501</v>
      </c>
    </row>
    <row r="19" spans="1:13" s="38" customFormat="1" ht="30" customHeight="1" thickBot="1" x14ac:dyDescent="0.25">
      <c r="A19" s="32" t="s">
        <v>16</v>
      </c>
      <c r="B19" s="33">
        <f>SUM(B8:B18)</f>
        <v>12929721220</v>
      </c>
      <c r="C19" s="34">
        <f>SUM(C8:C18)</f>
        <v>13705585000</v>
      </c>
      <c r="D19" s="35">
        <f t="shared" si="0"/>
        <v>26635306220</v>
      </c>
      <c r="E19" s="34">
        <f>SUM(E8:E18)</f>
        <v>14536517</v>
      </c>
      <c r="F19" s="34">
        <f>SUM(F8:F18)</f>
        <v>14880504</v>
      </c>
      <c r="G19" s="36">
        <f t="shared" si="1"/>
        <v>29417021</v>
      </c>
      <c r="H19" s="37">
        <f>SUM(H8:H18)</f>
        <v>14580717</v>
      </c>
      <c r="I19" s="34">
        <f>SUM(I8:I18)</f>
        <v>16011061</v>
      </c>
      <c r="J19" s="36">
        <f t="shared" si="2"/>
        <v>30591778</v>
      </c>
      <c r="K19" s="33">
        <f>SUM(K8:K18)</f>
        <v>16028083</v>
      </c>
      <c r="L19" s="34">
        <f>SUM(L8:L18)</f>
        <v>15909797</v>
      </c>
      <c r="M19" s="36">
        <f t="shared" si="3"/>
        <v>31937880</v>
      </c>
    </row>
    <row r="20" spans="1:13" ht="15" x14ac:dyDescent="0.25">
      <c r="A20" s="50" t="s">
        <v>18</v>
      </c>
      <c r="B20" s="51"/>
      <c r="C20" s="52"/>
      <c r="D20" s="51"/>
      <c r="E20" s="40"/>
      <c r="F20" s="39"/>
      <c r="G20" s="40"/>
      <c r="H20" s="40"/>
      <c r="I20" s="40"/>
      <c r="J20" s="40"/>
    </row>
    <row r="21" spans="1:13" ht="15.75" x14ac:dyDescent="0.25">
      <c r="A21" s="53" t="s">
        <v>19</v>
      </c>
      <c r="B21" s="54"/>
      <c r="C21" s="54"/>
      <c r="D21" s="54"/>
      <c r="E21" s="41"/>
      <c r="F21" s="41"/>
      <c r="G21" s="41"/>
      <c r="H21" s="41"/>
      <c r="I21" s="41"/>
      <c r="J21" s="41"/>
      <c r="K21" s="41"/>
      <c r="L21" s="41"/>
      <c r="M21" s="41"/>
    </row>
    <row r="22" spans="1:13" ht="15.75" x14ac:dyDescent="0.25">
      <c r="A22" s="53" t="s">
        <v>185</v>
      </c>
      <c r="B22" s="54"/>
      <c r="C22" s="54"/>
      <c r="D22" s="54"/>
      <c r="E22" s="41"/>
      <c r="F22" s="41"/>
      <c r="G22" s="42"/>
      <c r="H22" s="42"/>
      <c r="I22" s="42"/>
      <c r="J22" s="42"/>
      <c r="K22" s="42"/>
      <c r="L22" s="42"/>
      <c r="M22" s="42"/>
    </row>
    <row r="23" spans="1:13" ht="15.75" x14ac:dyDescent="0.25">
      <c r="A23" s="53"/>
      <c r="B23" s="54"/>
      <c r="C23" s="54"/>
      <c r="D23" s="54"/>
      <c r="E23" s="41"/>
      <c r="F23" s="41"/>
      <c r="G23" s="42"/>
      <c r="H23" s="42"/>
      <c r="I23" s="42"/>
      <c r="J23" s="42"/>
      <c r="K23" s="42"/>
      <c r="L23" s="42"/>
      <c r="M23" s="42"/>
    </row>
    <row r="24" spans="1:13" ht="15.75" x14ac:dyDescent="0.25">
      <c r="A24" s="199"/>
      <c r="B24" s="41"/>
      <c r="C24" s="54"/>
      <c r="D24" s="54"/>
      <c r="E24" s="41"/>
      <c r="F24" s="41"/>
      <c r="G24" s="42"/>
      <c r="H24" s="42"/>
      <c r="I24" s="42"/>
      <c r="J24" s="42"/>
      <c r="K24" s="42"/>
      <c r="L24" s="42"/>
      <c r="M24" s="42"/>
    </row>
    <row r="25" spans="1:13" ht="15.75" x14ac:dyDescent="0.25"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1:13" ht="15.75" x14ac:dyDescent="0.25">
      <c r="A26" s="43"/>
      <c r="B26" s="44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1:13" ht="15.75" x14ac:dyDescent="0.25">
      <c r="B27" s="44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 ht="15.75" x14ac:dyDescent="0.25">
      <c r="A28" s="43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1:13" ht="15.75" x14ac:dyDescent="0.25"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3" x14ac:dyDescent="0.2">
      <c r="A30" s="45"/>
      <c r="B30" s="46"/>
    </row>
    <row r="31" spans="1:13" x14ac:dyDescent="0.2">
      <c r="A31" s="45"/>
      <c r="B31" s="46"/>
    </row>
    <row r="32" spans="1:13" x14ac:dyDescent="0.2">
      <c r="A32" s="43"/>
      <c r="B32" s="47"/>
      <c r="C32" s="43"/>
      <c r="D32" s="43"/>
      <c r="E32" s="43"/>
      <c r="F32" s="43"/>
      <c r="G32" s="43"/>
      <c r="H32" s="43"/>
      <c r="I32" s="43"/>
    </row>
    <row r="33" spans="1:12" x14ac:dyDescent="0.2">
      <c r="B33" s="46"/>
      <c r="D33" s="45"/>
    </row>
    <row r="34" spans="1:12" x14ac:dyDescent="0.2">
      <c r="A34" s="43"/>
      <c r="B34" s="46"/>
    </row>
    <row r="35" spans="1:12" x14ac:dyDescent="0.2">
      <c r="A35" s="45"/>
      <c r="B35" s="46"/>
    </row>
    <row r="36" spans="1:12" x14ac:dyDescent="0.2">
      <c r="A36" s="45"/>
      <c r="B36" s="48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x14ac:dyDescent="0.2">
      <c r="A37" s="43"/>
      <c r="B37" s="47"/>
      <c r="C37" s="43"/>
      <c r="D37" s="43"/>
      <c r="E37" s="43"/>
      <c r="F37" s="49"/>
      <c r="G37" s="45"/>
      <c r="H37" s="45"/>
      <c r="I37" s="45"/>
      <c r="J37" s="45"/>
      <c r="K37" s="45"/>
      <c r="L37" s="45"/>
    </row>
  </sheetData>
  <mergeCells count="6">
    <mergeCell ref="A5:M5"/>
    <mergeCell ref="A6:A7"/>
    <mergeCell ref="B6:D6"/>
    <mergeCell ref="E6:G6"/>
    <mergeCell ref="H6:J6"/>
    <mergeCell ref="K6:M6"/>
  </mergeCells>
  <printOptions horizontalCentered="1"/>
  <pageMargins left="1" right="1" top="1" bottom="1" header="0.5" footer="0.5"/>
  <pageSetup paperSize="8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4"/>
  <sheetViews>
    <sheetView topLeftCell="A25" zoomScaleNormal="100" workbookViewId="0">
      <selection activeCell="B55" sqref="B55"/>
    </sheetView>
  </sheetViews>
  <sheetFormatPr defaultRowHeight="15" x14ac:dyDescent="0.25"/>
  <cols>
    <col min="1" max="1" width="9.42578125" style="58" customWidth="1"/>
    <col min="2" max="2" width="62.140625" style="58" customWidth="1"/>
    <col min="3" max="3" width="17.28515625" style="58" bestFit="1" customWidth="1"/>
    <col min="4" max="5" width="12.5703125" style="58" bestFit="1" customWidth="1"/>
    <col min="6" max="6" width="12.5703125" style="58" customWidth="1"/>
    <col min="7" max="7" width="7.5703125" style="58" customWidth="1"/>
    <col min="8" max="8" width="10" style="58" bestFit="1" customWidth="1"/>
    <col min="9" max="9" width="11" style="58" bestFit="1" customWidth="1"/>
    <col min="10" max="10" width="10.140625" style="58" customWidth="1"/>
    <col min="11" max="11" width="10" style="58" bestFit="1" customWidth="1"/>
    <col min="12" max="253" width="9.140625" style="58"/>
    <col min="254" max="254" width="9.42578125" style="58" customWidth="1"/>
    <col min="255" max="255" width="62.140625" style="58" customWidth="1"/>
    <col min="256" max="259" width="12.5703125" style="58" bestFit="1" customWidth="1"/>
    <col min="260" max="509" width="9.140625" style="58"/>
    <col min="510" max="510" width="9.42578125" style="58" customWidth="1"/>
    <col min="511" max="511" width="62.140625" style="58" customWidth="1"/>
    <col min="512" max="515" width="12.5703125" style="58" bestFit="1" customWidth="1"/>
    <col min="516" max="765" width="9.140625" style="58"/>
    <col min="766" max="766" width="9.42578125" style="58" customWidth="1"/>
    <col min="767" max="767" width="62.140625" style="58" customWidth="1"/>
    <col min="768" max="771" width="12.5703125" style="58" bestFit="1" customWidth="1"/>
    <col min="772" max="1021" width="9.140625" style="58"/>
    <col min="1022" max="1022" width="9.42578125" style="58" customWidth="1"/>
    <col min="1023" max="1023" width="62.140625" style="58" customWidth="1"/>
    <col min="1024" max="1027" width="12.5703125" style="58" bestFit="1" customWidth="1"/>
    <col min="1028" max="1277" width="9.140625" style="58"/>
    <col min="1278" max="1278" width="9.42578125" style="58" customWidth="1"/>
    <col min="1279" max="1279" width="62.140625" style="58" customWidth="1"/>
    <col min="1280" max="1283" width="12.5703125" style="58" bestFit="1" customWidth="1"/>
    <col min="1284" max="1533" width="9.140625" style="58"/>
    <col min="1534" max="1534" width="9.42578125" style="58" customWidth="1"/>
    <col min="1535" max="1535" width="62.140625" style="58" customWidth="1"/>
    <col min="1536" max="1539" width="12.5703125" style="58" bestFit="1" customWidth="1"/>
    <col min="1540" max="1789" width="9.140625" style="58"/>
    <col min="1790" max="1790" width="9.42578125" style="58" customWidth="1"/>
    <col min="1791" max="1791" width="62.140625" style="58" customWidth="1"/>
    <col min="1792" max="1795" width="12.5703125" style="58" bestFit="1" customWidth="1"/>
    <col min="1796" max="2045" width="9.140625" style="58"/>
    <col min="2046" max="2046" width="9.42578125" style="58" customWidth="1"/>
    <col min="2047" max="2047" width="62.140625" style="58" customWidth="1"/>
    <col min="2048" max="2051" width="12.5703125" style="58" bestFit="1" customWidth="1"/>
    <col min="2052" max="2301" width="9.140625" style="58"/>
    <col min="2302" max="2302" width="9.42578125" style="58" customWidth="1"/>
    <col min="2303" max="2303" width="62.140625" style="58" customWidth="1"/>
    <col min="2304" max="2307" width="12.5703125" style="58" bestFit="1" customWidth="1"/>
    <col min="2308" max="2557" width="9.140625" style="58"/>
    <col min="2558" max="2558" width="9.42578125" style="58" customWidth="1"/>
    <col min="2559" max="2559" width="62.140625" style="58" customWidth="1"/>
    <col min="2560" max="2563" width="12.5703125" style="58" bestFit="1" customWidth="1"/>
    <col min="2564" max="2813" width="9.140625" style="58"/>
    <col min="2814" max="2814" width="9.42578125" style="58" customWidth="1"/>
    <col min="2815" max="2815" width="62.140625" style="58" customWidth="1"/>
    <col min="2816" max="2819" width="12.5703125" style="58" bestFit="1" customWidth="1"/>
    <col min="2820" max="3069" width="9.140625" style="58"/>
    <col min="3070" max="3070" width="9.42578125" style="58" customWidth="1"/>
    <col min="3071" max="3071" width="62.140625" style="58" customWidth="1"/>
    <col min="3072" max="3075" width="12.5703125" style="58" bestFit="1" customWidth="1"/>
    <col min="3076" max="3325" width="9.140625" style="58"/>
    <col min="3326" max="3326" width="9.42578125" style="58" customWidth="1"/>
    <col min="3327" max="3327" width="62.140625" style="58" customWidth="1"/>
    <col min="3328" max="3331" width="12.5703125" style="58" bestFit="1" customWidth="1"/>
    <col min="3332" max="3581" width="9.140625" style="58"/>
    <col min="3582" max="3582" width="9.42578125" style="58" customWidth="1"/>
    <col min="3583" max="3583" width="62.140625" style="58" customWidth="1"/>
    <col min="3584" max="3587" width="12.5703125" style="58" bestFit="1" customWidth="1"/>
    <col min="3588" max="3837" width="9.140625" style="58"/>
    <col min="3838" max="3838" width="9.42578125" style="58" customWidth="1"/>
    <col min="3839" max="3839" width="62.140625" style="58" customWidth="1"/>
    <col min="3840" max="3843" width="12.5703125" style="58" bestFit="1" customWidth="1"/>
    <col min="3844" max="4093" width="9.140625" style="58"/>
    <col min="4094" max="4094" width="9.42578125" style="58" customWidth="1"/>
    <col min="4095" max="4095" width="62.140625" style="58" customWidth="1"/>
    <col min="4096" max="4099" width="12.5703125" style="58" bestFit="1" customWidth="1"/>
    <col min="4100" max="4349" width="9.140625" style="58"/>
    <col min="4350" max="4350" width="9.42578125" style="58" customWidth="1"/>
    <col min="4351" max="4351" width="62.140625" style="58" customWidth="1"/>
    <col min="4352" max="4355" width="12.5703125" style="58" bestFit="1" customWidth="1"/>
    <col min="4356" max="4605" width="9.140625" style="58"/>
    <col min="4606" max="4606" width="9.42578125" style="58" customWidth="1"/>
    <col min="4607" max="4607" width="62.140625" style="58" customWidth="1"/>
    <col min="4608" max="4611" width="12.5703125" style="58" bestFit="1" customWidth="1"/>
    <col min="4612" max="4861" width="9.140625" style="58"/>
    <col min="4862" max="4862" width="9.42578125" style="58" customWidth="1"/>
    <col min="4863" max="4863" width="62.140625" style="58" customWidth="1"/>
    <col min="4864" max="4867" width="12.5703125" style="58" bestFit="1" customWidth="1"/>
    <col min="4868" max="5117" width="9.140625" style="58"/>
    <col min="5118" max="5118" width="9.42578125" style="58" customWidth="1"/>
    <col min="5119" max="5119" width="62.140625" style="58" customWidth="1"/>
    <col min="5120" max="5123" width="12.5703125" style="58" bestFit="1" customWidth="1"/>
    <col min="5124" max="5373" width="9.140625" style="58"/>
    <col min="5374" max="5374" width="9.42578125" style="58" customWidth="1"/>
    <col min="5375" max="5375" width="62.140625" style="58" customWidth="1"/>
    <col min="5376" max="5379" width="12.5703125" style="58" bestFit="1" customWidth="1"/>
    <col min="5380" max="5629" width="9.140625" style="58"/>
    <col min="5630" max="5630" width="9.42578125" style="58" customWidth="1"/>
    <col min="5631" max="5631" width="62.140625" style="58" customWidth="1"/>
    <col min="5632" max="5635" width="12.5703125" style="58" bestFit="1" customWidth="1"/>
    <col min="5636" max="5885" width="9.140625" style="58"/>
    <col min="5886" max="5886" width="9.42578125" style="58" customWidth="1"/>
    <col min="5887" max="5887" width="62.140625" style="58" customWidth="1"/>
    <col min="5888" max="5891" width="12.5703125" style="58" bestFit="1" customWidth="1"/>
    <col min="5892" max="6141" width="9.140625" style="58"/>
    <col min="6142" max="6142" width="9.42578125" style="58" customWidth="1"/>
    <col min="6143" max="6143" width="62.140625" style="58" customWidth="1"/>
    <col min="6144" max="6147" width="12.5703125" style="58" bestFit="1" customWidth="1"/>
    <col min="6148" max="6397" width="9.140625" style="58"/>
    <col min="6398" max="6398" width="9.42578125" style="58" customWidth="1"/>
    <col min="6399" max="6399" width="62.140625" style="58" customWidth="1"/>
    <col min="6400" max="6403" width="12.5703125" style="58" bestFit="1" customWidth="1"/>
    <col min="6404" max="6653" width="9.140625" style="58"/>
    <col min="6654" max="6654" width="9.42578125" style="58" customWidth="1"/>
    <col min="6655" max="6655" width="62.140625" style="58" customWidth="1"/>
    <col min="6656" max="6659" width="12.5703125" style="58" bestFit="1" customWidth="1"/>
    <col min="6660" max="6909" width="9.140625" style="58"/>
    <col min="6910" max="6910" width="9.42578125" style="58" customWidth="1"/>
    <col min="6911" max="6911" width="62.140625" style="58" customWidth="1"/>
    <col min="6912" max="6915" width="12.5703125" style="58" bestFit="1" customWidth="1"/>
    <col min="6916" max="7165" width="9.140625" style="58"/>
    <col min="7166" max="7166" width="9.42578125" style="58" customWidth="1"/>
    <col min="7167" max="7167" width="62.140625" style="58" customWidth="1"/>
    <col min="7168" max="7171" width="12.5703125" style="58" bestFit="1" customWidth="1"/>
    <col min="7172" max="7421" width="9.140625" style="58"/>
    <col min="7422" max="7422" width="9.42578125" style="58" customWidth="1"/>
    <col min="7423" max="7423" width="62.140625" style="58" customWidth="1"/>
    <col min="7424" max="7427" width="12.5703125" style="58" bestFit="1" customWidth="1"/>
    <col min="7428" max="7677" width="9.140625" style="58"/>
    <col min="7678" max="7678" width="9.42578125" style="58" customWidth="1"/>
    <col min="7679" max="7679" width="62.140625" style="58" customWidth="1"/>
    <col min="7680" max="7683" width="12.5703125" style="58" bestFit="1" customWidth="1"/>
    <col min="7684" max="7933" width="9.140625" style="58"/>
    <col min="7934" max="7934" width="9.42578125" style="58" customWidth="1"/>
    <col min="7935" max="7935" width="62.140625" style="58" customWidth="1"/>
    <col min="7936" max="7939" width="12.5703125" style="58" bestFit="1" customWidth="1"/>
    <col min="7940" max="8189" width="9.140625" style="58"/>
    <col min="8190" max="8190" width="9.42578125" style="58" customWidth="1"/>
    <col min="8191" max="8191" width="62.140625" style="58" customWidth="1"/>
    <col min="8192" max="8195" width="12.5703125" style="58" bestFit="1" customWidth="1"/>
    <col min="8196" max="8445" width="9.140625" style="58"/>
    <col min="8446" max="8446" width="9.42578125" style="58" customWidth="1"/>
    <col min="8447" max="8447" width="62.140625" style="58" customWidth="1"/>
    <col min="8448" max="8451" width="12.5703125" style="58" bestFit="1" customWidth="1"/>
    <col min="8452" max="8701" width="9.140625" style="58"/>
    <col min="8702" max="8702" width="9.42578125" style="58" customWidth="1"/>
    <col min="8703" max="8703" width="62.140625" style="58" customWidth="1"/>
    <col min="8704" max="8707" width="12.5703125" style="58" bestFit="1" customWidth="1"/>
    <col min="8708" max="8957" width="9.140625" style="58"/>
    <col min="8958" max="8958" width="9.42578125" style="58" customWidth="1"/>
    <col min="8959" max="8959" width="62.140625" style="58" customWidth="1"/>
    <col min="8960" max="8963" width="12.5703125" style="58" bestFit="1" customWidth="1"/>
    <col min="8964" max="9213" width="9.140625" style="58"/>
    <col min="9214" max="9214" width="9.42578125" style="58" customWidth="1"/>
    <col min="9215" max="9215" width="62.140625" style="58" customWidth="1"/>
    <col min="9216" max="9219" width="12.5703125" style="58" bestFit="1" customWidth="1"/>
    <col min="9220" max="9469" width="9.140625" style="58"/>
    <col min="9470" max="9470" width="9.42578125" style="58" customWidth="1"/>
    <col min="9471" max="9471" width="62.140625" style="58" customWidth="1"/>
    <col min="9472" max="9475" width="12.5703125" style="58" bestFit="1" customWidth="1"/>
    <col min="9476" max="9725" width="9.140625" style="58"/>
    <col min="9726" max="9726" width="9.42578125" style="58" customWidth="1"/>
    <col min="9727" max="9727" width="62.140625" style="58" customWidth="1"/>
    <col min="9728" max="9731" width="12.5703125" style="58" bestFit="1" customWidth="1"/>
    <col min="9732" max="9981" width="9.140625" style="58"/>
    <col min="9982" max="9982" width="9.42578125" style="58" customWidth="1"/>
    <col min="9983" max="9983" width="62.140625" style="58" customWidth="1"/>
    <col min="9984" max="9987" width="12.5703125" style="58" bestFit="1" customWidth="1"/>
    <col min="9988" max="10237" width="9.140625" style="58"/>
    <col min="10238" max="10238" width="9.42578125" style="58" customWidth="1"/>
    <col min="10239" max="10239" width="62.140625" style="58" customWidth="1"/>
    <col min="10240" max="10243" width="12.5703125" style="58" bestFit="1" customWidth="1"/>
    <col min="10244" max="10493" width="9.140625" style="58"/>
    <col min="10494" max="10494" width="9.42578125" style="58" customWidth="1"/>
    <col min="10495" max="10495" width="62.140625" style="58" customWidth="1"/>
    <col min="10496" max="10499" width="12.5703125" style="58" bestFit="1" customWidth="1"/>
    <col min="10500" max="10749" width="9.140625" style="58"/>
    <col min="10750" max="10750" width="9.42578125" style="58" customWidth="1"/>
    <col min="10751" max="10751" width="62.140625" style="58" customWidth="1"/>
    <col min="10752" max="10755" width="12.5703125" style="58" bestFit="1" customWidth="1"/>
    <col min="10756" max="11005" width="9.140625" style="58"/>
    <col min="11006" max="11006" width="9.42578125" style="58" customWidth="1"/>
    <col min="11007" max="11007" width="62.140625" style="58" customWidth="1"/>
    <col min="11008" max="11011" width="12.5703125" style="58" bestFit="1" customWidth="1"/>
    <col min="11012" max="11261" width="9.140625" style="58"/>
    <col min="11262" max="11262" width="9.42578125" style="58" customWidth="1"/>
    <col min="11263" max="11263" width="62.140625" style="58" customWidth="1"/>
    <col min="11264" max="11267" width="12.5703125" style="58" bestFit="1" customWidth="1"/>
    <col min="11268" max="11517" width="9.140625" style="58"/>
    <col min="11518" max="11518" width="9.42578125" style="58" customWidth="1"/>
    <col min="11519" max="11519" width="62.140625" style="58" customWidth="1"/>
    <col min="11520" max="11523" width="12.5703125" style="58" bestFit="1" customWidth="1"/>
    <col min="11524" max="11773" width="9.140625" style="58"/>
    <col min="11774" max="11774" width="9.42578125" style="58" customWidth="1"/>
    <col min="11775" max="11775" width="62.140625" style="58" customWidth="1"/>
    <col min="11776" max="11779" width="12.5703125" style="58" bestFit="1" customWidth="1"/>
    <col min="11780" max="12029" width="9.140625" style="58"/>
    <col min="12030" max="12030" width="9.42578125" style="58" customWidth="1"/>
    <col min="12031" max="12031" width="62.140625" style="58" customWidth="1"/>
    <col min="12032" max="12035" width="12.5703125" style="58" bestFit="1" customWidth="1"/>
    <col min="12036" max="12285" width="9.140625" style="58"/>
    <col min="12286" max="12286" width="9.42578125" style="58" customWidth="1"/>
    <col min="12287" max="12287" width="62.140625" style="58" customWidth="1"/>
    <col min="12288" max="12291" width="12.5703125" style="58" bestFit="1" customWidth="1"/>
    <col min="12292" max="12541" width="9.140625" style="58"/>
    <col min="12542" max="12542" width="9.42578125" style="58" customWidth="1"/>
    <col min="12543" max="12543" width="62.140625" style="58" customWidth="1"/>
    <col min="12544" max="12547" width="12.5703125" style="58" bestFit="1" customWidth="1"/>
    <col min="12548" max="12797" width="9.140625" style="58"/>
    <col min="12798" max="12798" width="9.42578125" style="58" customWidth="1"/>
    <col min="12799" max="12799" width="62.140625" style="58" customWidth="1"/>
    <col min="12800" max="12803" width="12.5703125" style="58" bestFit="1" customWidth="1"/>
    <col min="12804" max="13053" width="9.140625" style="58"/>
    <col min="13054" max="13054" width="9.42578125" style="58" customWidth="1"/>
    <col min="13055" max="13055" width="62.140625" style="58" customWidth="1"/>
    <col min="13056" max="13059" width="12.5703125" style="58" bestFit="1" customWidth="1"/>
    <col min="13060" max="13309" width="9.140625" style="58"/>
    <col min="13310" max="13310" width="9.42578125" style="58" customWidth="1"/>
    <col min="13311" max="13311" width="62.140625" style="58" customWidth="1"/>
    <col min="13312" max="13315" width="12.5703125" style="58" bestFit="1" customWidth="1"/>
    <col min="13316" max="13565" width="9.140625" style="58"/>
    <col min="13566" max="13566" width="9.42578125" style="58" customWidth="1"/>
    <col min="13567" max="13567" width="62.140625" style="58" customWidth="1"/>
    <col min="13568" max="13571" width="12.5703125" style="58" bestFit="1" customWidth="1"/>
    <col min="13572" max="13821" width="9.140625" style="58"/>
    <col min="13822" max="13822" width="9.42578125" style="58" customWidth="1"/>
    <col min="13823" max="13823" width="62.140625" style="58" customWidth="1"/>
    <col min="13824" max="13827" width="12.5703125" style="58" bestFit="1" customWidth="1"/>
    <col min="13828" max="14077" width="9.140625" style="58"/>
    <col min="14078" max="14078" width="9.42578125" style="58" customWidth="1"/>
    <col min="14079" max="14079" width="62.140625" style="58" customWidth="1"/>
    <col min="14080" max="14083" width="12.5703125" style="58" bestFit="1" customWidth="1"/>
    <col min="14084" max="14333" width="9.140625" style="58"/>
    <col min="14334" max="14334" width="9.42578125" style="58" customWidth="1"/>
    <col min="14335" max="14335" width="62.140625" style="58" customWidth="1"/>
    <col min="14336" max="14339" width="12.5703125" style="58" bestFit="1" customWidth="1"/>
    <col min="14340" max="14589" width="9.140625" style="58"/>
    <col min="14590" max="14590" width="9.42578125" style="58" customWidth="1"/>
    <col min="14591" max="14591" width="62.140625" style="58" customWidth="1"/>
    <col min="14592" max="14595" width="12.5703125" style="58" bestFit="1" customWidth="1"/>
    <col min="14596" max="14845" width="9.140625" style="58"/>
    <col min="14846" max="14846" width="9.42578125" style="58" customWidth="1"/>
    <col min="14847" max="14847" width="62.140625" style="58" customWidth="1"/>
    <col min="14848" max="14851" width="12.5703125" style="58" bestFit="1" customWidth="1"/>
    <col min="14852" max="15101" width="9.140625" style="58"/>
    <col min="15102" max="15102" width="9.42578125" style="58" customWidth="1"/>
    <col min="15103" max="15103" width="62.140625" style="58" customWidth="1"/>
    <col min="15104" max="15107" width="12.5703125" style="58" bestFit="1" customWidth="1"/>
    <col min="15108" max="15357" width="9.140625" style="58"/>
    <col min="15358" max="15358" width="9.42578125" style="58" customWidth="1"/>
    <col min="15359" max="15359" width="62.140625" style="58" customWidth="1"/>
    <col min="15360" max="15363" width="12.5703125" style="58" bestFit="1" customWidth="1"/>
    <col min="15364" max="15613" width="9.140625" style="58"/>
    <col min="15614" max="15614" width="9.42578125" style="58" customWidth="1"/>
    <col min="15615" max="15615" width="62.140625" style="58" customWidth="1"/>
    <col min="15616" max="15619" width="12.5703125" style="58" bestFit="1" customWidth="1"/>
    <col min="15620" max="15869" width="9.140625" style="58"/>
    <col min="15870" max="15870" width="9.42578125" style="58" customWidth="1"/>
    <col min="15871" max="15871" width="62.140625" style="58" customWidth="1"/>
    <col min="15872" max="15875" width="12.5703125" style="58" bestFit="1" customWidth="1"/>
    <col min="15876" max="16125" width="9.140625" style="58"/>
    <col min="16126" max="16126" width="9.42578125" style="58" customWidth="1"/>
    <col min="16127" max="16127" width="62.140625" style="58" customWidth="1"/>
    <col min="16128" max="16131" width="12.5703125" style="58" bestFit="1" customWidth="1"/>
    <col min="16132" max="16384" width="9.140625" style="58"/>
  </cols>
  <sheetData>
    <row r="2" spans="1:10" ht="15.75" x14ac:dyDescent="0.25">
      <c r="A2" s="268" t="s">
        <v>179</v>
      </c>
      <c r="F2" s="268" t="s">
        <v>180</v>
      </c>
    </row>
    <row r="3" spans="1:10" ht="18.75" x14ac:dyDescent="0.25">
      <c r="A3" s="56" t="s">
        <v>20</v>
      </c>
      <c r="B3" s="57"/>
      <c r="C3" s="321" t="s">
        <v>156</v>
      </c>
      <c r="D3" s="321"/>
      <c r="E3" s="321"/>
      <c r="F3" s="321"/>
    </row>
    <row r="4" spans="1:10" ht="36.75" customHeight="1" thickBot="1" x14ac:dyDescent="0.3">
      <c r="A4" s="322" t="s">
        <v>133</v>
      </c>
      <c r="B4" s="323"/>
      <c r="C4" s="323"/>
      <c r="D4" s="323"/>
      <c r="E4" s="323"/>
      <c r="F4" s="324"/>
    </row>
    <row r="5" spans="1:10" ht="32.25" thickBot="1" x14ac:dyDescent="0.3">
      <c r="A5" s="82" t="s">
        <v>21</v>
      </c>
      <c r="B5" s="81" t="s">
        <v>22</v>
      </c>
      <c r="C5" s="81">
        <v>2014</v>
      </c>
      <c r="D5" s="81">
        <v>2015</v>
      </c>
      <c r="E5" s="83">
        <v>2016</v>
      </c>
      <c r="F5" s="84">
        <v>2017</v>
      </c>
    </row>
    <row r="6" spans="1:10" ht="15.75" x14ac:dyDescent="0.25">
      <c r="A6" s="73" t="s">
        <v>5</v>
      </c>
      <c r="B6" s="74" t="s">
        <v>23</v>
      </c>
      <c r="C6" s="166">
        <v>0</v>
      </c>
      <c r="D6" s="167">
        <v>0</v>
      </c>
      <c r="E6" s="167">
        <v>0</v>
      </c>
      <c r="F6" s="167">
        <v>0</v>
      </c>
    </row>
    <row r="7" spans="1:10" ht="15.75" x14ac:dyDescent="0.25">
      <c r="A7" s="60" t="s">
        <v>5</v>
      </c>
      <c r="B7" s="61" t="s">
        <v>24</v>
      </c>
      <c r="C7" s="119">
        <v>3010846000</v>
      </c>
      <c r="D7" s="298">
        <v>3234841</v>
      </c>
      <c r="E7" s="298">
        <v>3259742</v>
      </c>
      <c r="F7" s="298">
        <v>3259742</v>
      </c>
    </row>
    <row r="8" spans="1:10" ht="15.75" x14ac:dyDescent="0.25">
      <c r="A8" s="60" t="s">
        <v>5</v>
      </c>
      <c r="B8" s="61" t="s">
        <v>25</v>
      </c>
      <c r="C8" s="119">
        <v>0</v>
      </c>
      <c r="D8" s="62">
        <v>0</v>
      </c>
      <c r="E8" s="62">
        <v>0</v>
      </c>
      <c r="F8" s="62">
        <v>0</v>
      </c>
    </row>
    <row r="9" spans="1:10" ht="15.75" x14ac:dyDescent="0.25">
      <c r="A9" s="60" t="s">
        <v>5</v>
      </c>
      <c r="B9" s="61" t="s">
        <v>26</v>
      </c>
      <c r="C9" s="119">
        <v>596000</v>
      </c>
      <c r="D9" s="62">
        <v>596</v>
      </c>
      <c r="E9" s="62">
        <v>596</v>
      </c>
      <c r="F9" s="62">
        <v>596</v>
      </c>
    </row>
    <row r="10" spans="1:10" ht="15.75" x14ac:dyDescent="0.25">
      <c r="A10" s="60" t="s">
        <v>5</v>
      </c>
      <c r="B10" s="61" t="s">
        <v>27</v>
      </c>
      <c r="C10" s="119">
        <v>1440815359</v>
      </c>
      <c r="D10" s="62">
        <v>1449889</v>
      </c>
      <c r="E10" s="62">
        <v>1424988</v>
      </c>
      <c r="F10" s="62">
        <v>1424988</v>
      </c>
      <c r="H10" s="110"/>
      <c r="I10" s="110"/>
      <c r="J10" s="110"/>
    </row>
    <row r="11" spans="1:10" ht="16.5" thickBot="1" x14ac:dyDescent="0.3">
      <c r="A11" s="63" t="s">
        <v>5</v>
      </c>
      <c r="B11" s="64" t="s">
        <v>28</v>
      </c>
      <c r="C11" s="120">
        <v>0</v>
      </c>
      <c r="D11" s="65">
        <v>0</v>
      </c>
      <c r="E11" s="65">
        <v>0</v>
      </c>
      <c r="F11" s="65">
        <v>0</v>
      </c>
    </row>
    <row r="12" spans="1:10" ht="16.5" thickBot="1" x14ac:dyDescent="0.3">
      <c r="A12" s="66"/>
      <c r="B12" s="67" t="s">
        <v>29</v>
      </c>
      <c r="C12" s="69">
        <f>SUM(C6:C11)</f>
        <v>4452257359</v>
      </c>
      <c r="D12" s="69">
        <f>SUM(D6:D11)</f>
        <v>4685326</v>
      </c>
      <c r="E12" s="69">
        <f>SUM(E6:E11)</f>
        <v>4685326</v>
      </c>
      <c r="F12" s="69">
        <f>SUM(F6:F11)</f>
        <v>4685326</v>
      </c>
    </row>
    <row r="13" spans="1:10" ht="16.5" thickBot="1" x14ac:dyDescent="0.3">
      <c r="A13" s="70" t="s">
        <v>6</v>
      </c>
      <c r="B13" s="71" t="s">
        <v>30</v>
      </c>
      <c r="C13" s="121">
        <v>107576000</v>
      </c>
      <c r="D13" s="212">
        <v>114687</v>
      </c>
      <c r="E13" s="212">
        <v>114687</v>
      </c>
      <c r="F13" s="212">
        <v>114687</v>
      </c>
    </row>
    <row r="14" spans="1:10" ht="16.5" thickBot="1" x14ac:dyDescent="0.3">
      <c r="A14" s="66"/>
      <c r="B14" s="67" t="s">
        <v>31</v>
      </c>
      <c r="C14" s="72">
        <f>SUM(C13)</f>
        <v>107576000</v>
      </c>
      <c r="D14" s="72">
        <f>SUM(D13)</f>
        <v>114687</v>
      </c>
      <c r="E14" s="72">
        <f>SUM(E13)</f>
        <v>114687</v>
      </c>
      <c r="F14" s="72">
        <f>SUM(F13)</f>
        <v>114687</v>
      </c>
    </row>
    <row r="15" spans="1:10" ht="15.75" x14ac:dyDescent="0.25">
      <c r="A15" s="73" t="s">
        <v>7</v>
      </c>
      <c r="B15" s="74" t="s">
        <v>24</v>
      </c>
      <c r="C15" s="122">
        <v>72558000</v>
      </c>
      <c r="D15" s="299">
        <v>78010</v>
      </c>
      <c r="E15" s="299">
        <v>77956</v>
      </c>
      <c r="F15" s="299">
        <v>77956</v>
      </c>
    </row>
    <row r="16" spans="1:10" ht="16.5" thickBot="1" x14ac:dyDescent="0.3">
      <c r="A16" s="63" t="s">
        <v>7</v>
      </c>
      <c r="B16" s="64" t="s">
        <v>32</v>
      </c>
      <c r="C16" s="123">
        <v>2343000</v>
      </c>
      <c r="D16" s="76">
        <v>2343</v>
      </c>
      <c r="E16" s="76">
        <v>2343</v>
      </c>
      <c r="F16" s="76">
        <v>2343</v>
      </c>
    </row>
    <row r="17" spans="1:9" ht="16.5" thickBot="1" x14ac:dyDescent="0.3">
      <c r="A17" s="66"/>
      <c r="B17" s="67" t="s">
        <v>33</v>
      </c>
      <c r="C17" s="72">
        <f>SUM(C15:C16)</f>
        <v>74901000</v>
      </c>
      <c r="D17" s="72">
        <f>SUM(D15:D16)</f>
        <v>80353</v>
      </c>
      <c r="E17" s="72">
        <f>SUM(E15:E16)</f>
        <v>80299</v>
      </c>
      <c r="F17" s="72">
        <f>SUM(F15:F16)</f>
        <v>80299</v>
      </c>
    </row>
    <row r="18" spans="1:9" ht="15.75" x14ac:dyDescent="0.25">
      <c r="A18" s="73" t="s">
        <v>8</v>
      </c>
      <c r="B18" s="74" t="s">
        <v>24</v>
      </c>
      <c r="C18" s="122">
        <v>78103000</v>
      </c>
      <c r="D18" s="299">
        <v>83972</v>
      </c>
      <c r="E18" s="299">
        <v>83914</v>
      </c>
      <c r="F18" s="299">
        <v>83914</v>
      </c>
    </row>
    <row r="19" spans="1:9" ht="15.75" x14ac:dyDescent="0.25">
      <c r="A19" s="60" t="s">
        <v>8</v>
      </c>
      <c r="B19" s="61" t="s">
        <v>25</v>
      </c>
      <c r="C19" s="124">
        <v>3340000</v>
      </c>
      <c r="D19" s="78">
        <v>3340</v>
      </c>
      <c r="E19" s="78">
        <v>3340</v>
      </c>
      <c r="F19" s="78">
        <v>3340</v>
      </c>
    </row>
    <row r="20" spans="1:9" ht="16.5" thickBot="1" x14ac:dyDescent="0.3">
      <c r="A20" s="63" t="s">
        <v>8</v>
      </c>
      <c r="B20" s="64" t="s">
        <v>34</v>
      </c>
      <c r="C20" s="123">
        <v>8534000</v>
      </c>
      <c r="D20" s="76">
        <v>8534</v>
      </c>
      <c r="E20" s="76">
        <v>8534</v>
      </c>
      <c r="F20" s="76">
        <v>8534</v>
      </c>
    </row>
    <row r="21" spans="1:9" ht="16.5" thickBot="1" x14ac:dyDescent="0.3">
      <c r="A21" s="66"/>
      <c r="B21" s="67" t="s">
        <v>35</v>
      </c>
      <c r="C21" s="168">
        <f>SUM(C18:C20)</f>
        <v>89977000</v>
      </c>
      <c r="D21" s="168">
        <f>SUM(D18:D20)</f>
        <v>95846</v>
      </c>
      <c r="E21" s="168">
        <f>SUM(E18:E20)</f>
        <v>95788</v>
      </c>
      <c r="F21" s="168">
        <f>SUM(F18:F20)</f>
        <v>95788</v>
      </c>
    </row>
    <row r="22" spans="1:9" ht="15.75" x14ac:dyDescent="0.25">
      <c r="A22" s="73" t="s">
        <v>9</v>
      </c>
      <c r="B22" s="74" t="s">
        <v>24</v>
      </c>
      <c r="C22" s="122">
        <v>149800000</v>
      </c>
      <c r="D22" s="299">
        <v>160945</v>
      </c>
      <c r="E22" s="299">
        <v>167519</v>
      </c>
      <c r="F22" s="299">
        <v>167519</v>
      </c>
    </row>
    <row r="23" spans="1:9" ht="15.75" x14ac:dyDescent="0.25">
      <c r="A23" s="60" t="s">
        <v>9</v>
      </c>
      <c r="B23" s="61" t="s">
        <v>25</v>
      </c>
      <c r="C23" s="124">
        <v>7634000</v>
      </c>
      <c r="D23" s="78">
        <v>7634</v>
      </c>
      <c r="E23" s="78">
        <v>7634</v>
      </c>
      <c r="F23" s="78">
        <v>0</v>
      </c>
    </row>
    <row r="24" spans="1:9" ht="15.75" x14ac:dyDescent="0.25">
      <c r="A24" s="60" t="s">
        <v>9</v>
      </c>
      <c r="B24" s="61" t="s">
        <v>36</v>
      </c>
      <c r="C24" s="124">
        <v>137025000</v>
      </c>
      <c r="D24" s="210">
        <v>223725</v>
      </c>
      <c r="E24" s="78">
        <v>0</v>
      </c>
      <c r="F24" s="78">
        <v>0</v>
      </c>
      <c r="I24" s="118"/>
    </row>
    <row r="25" spans="1:9" ht="15.75" x14ac:dyDescent="0.25">
      <c r="A25" s="60" t="s">
        <v>9</v>
      </c>
      <c r="B25" s="61" t="s">
        <v>37</v>
      </c>
      <c r="C25" s="124">
        <v>178220000</v>
      </c>
      <c r="D25" s="210">
        <v>247920</v>
      </c>
      <c r="E25" s="78">
        <v>0</v>
      </c>
      <c r="F25" s="78">
        <v>0</v>
      </c>
      <c r="I25" s="118"/>
    </row>
    <row r="26" spans="1:9" ht="15.75" x14ac:dyDescent="0.25">
      <c r="A26" s="63" t="s">
        <v>9</v>
      </c>
      <c r="B26" s="64" t="s">
        <v>38</v>
      </c>
      <c r="C26" s="123">
        <v>34755000</v>
      </c>
      <c r="D26" s="209">
        <v>48355</v>
      </c>
      <c r="E26" s="76">
        <v>0</v>
      </c>
      <c r="F26" s="76">
        <v>0</v>
      </c>
      <c r="I26" s="118"/>
    </row>
    <row r="27" spans="1:9" ht="16.5" thickBot="1" x14ac:dyDescent="0.3">
      <c r="A27" s="63" t="s">
        <v>9</v>
      </c>
      <c r="B27" s="64" t="s">
        <v>138</v>
      </c>
      <c r="C27" s="123">
        <v>0</v>
      </c>
      <c r="D27" s="76">
        <v>300000</v>
      </c>
      <c r="E27" s="76">
        <v>500000</v>
      </c>
      <c r="F27" s="76">
        <v>700000</v>
      </c>
      <c r="H27" s="219"/>
      <c r="I27" s="220"/>
    </row>
    <row r="28" spans="1:9" ht="16.5" thickBot="1" x14ac:dyDescent="0.3">
      <c r="A28" s="66"/>
      <c r="B28" s="67" t="s">
        <v>39</v>
      </c>
      <c r="C28" s="69">
        <f>SUM(C22:C27)</f>
        <v>507434000</v>
      </c>
      <c r="D28" s="69">
        <f>SUM(D22:D27)</f>
        <v>988579</v>
      </c>
      <c r="E28" s="69">
        <f>SUM(E22:E27)</f>
        <v>675153</v>
      </c>
      <c r="F28" s="69">
        <f>SUM(F22:F27)</f>
        <v>867519</v>
      </c>
    </row>
    <row r="29" spans="1:9" ht="15.75" x14ac:dyDescent="0.25">
      <c r="A29" s="73" t="s">
        <v>10</v>
      </c>
      <c r="B29" s="74" t="s">
        <v>23</v>
      </c>
      <c r="C29" s="122">
        <v>0</v>
      </c>
      <c r="D29" s="75">
        <v>0</v>
      </c>
      <c r="E29" s="75">
        <v>0</v>
      </c>
      <c r="F29" s="75">
        <v>0</v>
      </c>
    </row>
    <row r="30" spans="1:9" ht="15.75" x14ac:dyDescent="0.25">
      <c r="A30" s="60" t="s">
        <v>10</v>
      </c>
      <c r="B30" s="61" t="s">
        <v>24</v>
      </c>
      <c r="C30" s="124">
        <v>5246252000</v>
      </c>
      <c r="D30" s="300">
        <v>5636552</v>
      </c>
      <c r="E30" s="300">
        <v>5646364</v>
      </c>
      <c r="F30" s="300">
        <v>5646364</v>
      </c>
    </row>
    <row r="31" spans="1:9" ht="15.75" x14ac:dyDescent="0.25">
      <c r="A31" s="60" t="s">
        <v>10</v>
      </c>
      <c r="B31" s="61" t="s">
        <v>25</v>
      </c>
      <c r="C31" s="124">
        <v>12900000</v>
      </c>
      <c r="D31" s="210">
        <v>12650</v>
      </c>
      <c r="E31" s="210">
        <v>12650</v>
      </c>
      <c r="F31" s="210">
        <v>12650</v>
      </c>
    </row>
    <row r="32" spans="1:9" ht="15.75" x14ac:dyDescent="0.25">
      <c r="A32" s="60" t="s">
        <v>10</v>
      </c>
      <c r="B32" s="61" t="s">
        <v>40</v>
      </c>
      <c r="C32" s="124">
        <v>195171000</v>
      </c>
      <c r="D32" s="78">
        <v>196671</v>
      </c>
      <c r="E32" s="78">
        <v>0</v>
      </c>
      <c r="F32" s="78">
        <v>0</v>
      </c>
    </row>
    <row r="33" spans="1:13" ht="15.75" x14ac:dyDescent="0.25">
      <c r="A33" s="60" t="s">
        <v>10</v>
      </c>
      <c r="B33" s="61" t="s">
        <v>41</v>
      </c>
      <c r="C33" s="124">
        <v>159361000</v>
      </c>
      <c r="D33" s="78">
        <v>159361</v>
      </c>
      <c r="E33" s="78">
        <v>0</v>
      </c>
      <c r="F33" s="78">
        <v>0</v>
      </c>
    </row>
    <row r="34" spans="1:13" ht="15.75" x14ac:dyDescent="0.25">
      <c r="A34" s="60" t="s">
        <v>10</v>
      </c>
      <c r="B34" s="61" t="s">
        <v>42</v>
      </c>
      <c r="C34" s="124">
        <v>0</v>
      </c>
      <c r="D34" s="78">
        <v>500000</v>
      </c>
      <c r="E34" s="78">
        <v>1000000</v>
      </c>
      <c r="F34" s="78">
        <v>2000000</v>
      </c>
      <c r="H34" s="189"/>
    </row>
    <row r="35" spans="1:13" ht="15.75" x14ac:dyDescent="0.25">
      <c r="A35" s="60" t="s">
        <v>10</v>
      </c>
      <c r="B35" s="61" t="s">
        <v>43</v>
      </c>
      <c r="C35" s="124">
        <v>136656000</v>
      </c>
      <c r="D35" s="78">
        <v>95963</v>
      </c>
      <c r="E35" s="78">
        <v>95963</v>
      </c>
      <c r="F35" s="78">
        <v>95963</v>
      </c>
      <c r="H35" s="190"/>
    </row>
    <row r="36" spans="1:13" ht="15.75" x14ac:dyDescent="0.25">
      <c r="A36" s="60" t="s">
        <v>10</v>
      </c>
      <c r="B36" s="61" t="s">
        <v>44</v>
      </c>
      <c r="C36" s="124">
        <v>580573100</v>
      </c>
      <c r="D36" s="78">
        <v>539548</v>
      </c>
      <c r="E36" s="78">
        <v>589548</v>
      </c>
      <c r="F36" s="78">
        <v>589548</v>
      </c>
      <c r="H36" s="118"/>
      <c r="I36" s="188"/>
      <c r="J36" s="188"/>
      <c r="K36" s="110"/>
      <c r="L36" s="110"/>
      <c r="M36" s="110"/>
    </row>
    <row r="37" spans="1:13" ht="15.75" x14ac:dyDescent="0.25">
      <c r="A37" s="60" t="s">
        <v>10</v>
      </c>
      <c r="B37" s="61" t="s">
        <v>45</v>
      </c>
      <c r="C37" s="124">
        <v>351609000</v>
      </c>
      <c r="D37" s="78">
        <v>287619</v>
      </c>
      <c r="E37" s="78">
        <v>383597</v>
      </c>
      <c r="F37" s="78">
        <v>383597</v>
      </c>
      <c r="H37" s="110"/>
      <c r="I37" s="110"/>
      <c r="J37" s="110"/>
      <c r="K37" s="110"/>
      <c r="L37" s="110"/>
      <c r="M37" s="110"/>
    </row>
    <row r="38" spans="1:13" ht="16.5" thickBot="1" x14ac:dyDescent="0.3">
      <c r="A38" s="63" t="s">
        <v>10</v>
      </c>
      <c r="B38" s="64" t="s">
        <v>26</v>
      </c>
      <c r="C38" s="123">
        <v>650000</v>
      </c>
      <c r="D38" s="209">
        <v>900</v>
      </c>
      <c r="E38" s="209">
        <v>900</v>
      </c>
      <c r="F38" s="209">
        <v>900</v>
      </c>
      <c r="H38" s="110"/>
      <c r="I38" s="110"/>
      <c r="J38" s="110"/>
      <c r="K38" s="110"/>
      <c r="L38" s="110"/>
      <c r="M38" s="110"/>
    </row>
    <row r="39" spans="1:13" ht="16.5" thickBot="1" x14ac:dyDescent="0.3">
      <c r="A39" s="66"/>
      <c r="B39" s="67" t="s">
        <v>46</v>
      </c>
      <c r="C39" s="69">
        <f>SUM(C29:C38)</f>
        <v>6683172100</v>
      </c>
      <c r="D39" s="69">
        <f>SUM(D29:D38)</f>
        <v>7429264</v>
      </c>
      <c r="E39" s="69">
        <f>SUM(E29:E38)</f>
        <v>7729022</v>
      </c>
      <c r="F39" s="69">
        <f>SUM(F29:F38)</f>
        <v>8729022</v>
      </c>
      <c r="H39" s="110"/>
      <c r="I39" s="110"/>
      <c r="J39" s="110"/>
      <c r="K39" s="110"/>
      <c r="L39" s="110"/>
      <c r="M39" s="110"/>
    </row>
    <row r="40" spans="1:13" ht="15.75" x14ac:dyDescent="0.25">
      <c r="A40" s="73" t="s">
        <v>11</v>
      </c>
      <c r="B40" s="74" t="s">
        <v>24</v>
      </c>
      <c r="C40" s="122">
        <v>55159000</v>
      </c>
      <c r="D40" s="299">
        <v>59263</v>
      </c>
      <c r="E40" s="299">
        <v>59263</v>
      </c>
      <c r="F40" s="299">
        <v>59263</v>
      </c>
      <c r="H40" s="110"/>
      <c r="I40" s="110"/>
      <c r="J40" s="110"/>
      <c r="K40" s="110"/>
      <c r="L40" s="110"/>
      <c r="M40" s="110"/>
    </row>
    <row r="41" spans="1:13" ht="15.75" x14ac:dyDescent="0.25">
      <c r="A41" s="60" t="s">
        <v>11</v>
      </c>
      <c r="B41" s="61" t="s">
        <v>25</v>
      </c>
      <c r="C41" s="124">
        <v>4271000</v>
      </c>
      <c r="D41" s="78">
        <v>4271</v>
      </c>
      <c r="E41" s="78">
        <v>4271</v>
      </c>
      <c r="F41" s="78">
        <v>4271</v>
      </c>
    </row>
    <row r="42" spans="1:13" ht="16.5" thickBot="1" x14ac:dyDescent="0.3">
      <c r="A42" s="63" t="s">
        <v>11</v>
      </c>
      <c r="B42" s="64" t="s">
        <v>26</v>
      </c>
      <c r="C42" s="123">
        <v>500000</v>
      </c>
      <c r="D42" s="76">
        <v>500</v>
      </c>
      <c r="E42" s="76">
        <v>500</v>
      </c>
      <c r="F42" s="76">
        <v>500</v>
      </c>
    </row>
    <row r="43" spans="1:13" ht="16.5" thickBot="1" x14ac:dyDescent="0.3">
      <c r="A43" s="66"/>
      <c r="B43" s="67" t="s">
        <v>47</v>
      </c>
      <c r="C43" s="72">
        <f>SUM(C40:C42)</f>
        <v>59930000</v>
      </c>
      <c r="D43" s="72">
        <f>SUM(D40:D42)</f>
        <v>64034</v>
      </c>
      <c r="E43" s="72">
        <f>SUM(E40:E42)</f>
        <v>64034</v>
      </c>
      <c r="F43" s="72">
        <f>SUM(F40:F42)</f>
        <v>64034</v>
      </c>
    </row>
    <row r="44" spans="1:13" ht="15.75" x14ac:dyDescent="0.25">
      <c r="A44" s="73" t="s">
        <v>12</v>
      </c>
      <c r="B44" s="74" t="s">
        <v>24</v>
      </c>
      <c r="C44" s="122">
        <v>406435000</v>
      </c>
      <c r="D44" s="299">
        <v>436672</v>
      </c>
      <c r="E44" s="299">
        <v>436672</v>
      </c>
      <c r="F44" s="299">
        <v>436672</v>
      </c>
    </row>
    <row r="45" spans="1:13" ht="15.75" x14ac:dyDescent="0.25">
      <c r="A45" s="60" t="s">
        <v>12</v>
      </c>
      <c r="B45" s="61" t="s">
        <v>25</v>
      </c>
      <c r="C45" s="124">
        <v>20994000</v>
      </c>
      <c r="D45" s="78">
        <v>20994</v>
      </c>
      <c r="E45" s="78">
        <v>20994</v>
      </c>
      <c r="F45" s="78">
        <v>20994</v>
      </c>
    </row>
    <row r="46" spans="1:13" ht="16.5" thickBot="1" x14ac:dyDescent="0.3">
      <c r="A46" s="63" t="s">
        <v>12</v>
      </c>
      <c r="B46" s="64" t="s">
        <v>26</v>
      </c>
      <c r="C46" s="123">
        <v>315000</v>
      </c>
      <c r="D46" s="76">
        <v>315</v>
      </c>
      <c r="E46" s="76">
        <v>315</v>
      </c>
      <c r="F46" s="76">
        <v>315</v>
      </c>
    </row>
    <row r="47" spans="1:13" ht="16.5" thickBot="1" x14ac:dyDescent="0.3">
      <c r="A47" s="66"/>
      <c r="B47" s="67" t="s">
        <v>48</v>
      </c>
      <c r="C47" s="72">
        <f>SUM(C44:C46)</f>
        <v>427744000</v>
      </c>
      <c r="D47" s="72">
        <f>SUM(D44:D46)</f>
        <v>457981</v>
      </c>
      <c r="E47" s="72">
        <f>SUM(E44:E46)</f>
        <v>457981</v>
      </c>
      <c r="F47" s="72">
        <f>SUM(F44:F46)</f>
        <v>457981</v>
      </c>
    </row>
    <row r="48" spans="1:13" ht="15.75" x14ac:dyDescent="0.25">
      <c r="A48" s="73" t="s">
        <v>13</v>
      </c>
      <c r="B48" s="74" t="s">
        <v>23</v>
      </c>
      <c r="C48" s="122">
        <v>0</v>
      </c>
      <c r="D48" s="75">
        <v>0</v>
      </c>
      <c r="E48" s="75">
        <v>0</v>
      </c>
      <c r="F48" s="75">
        <v>0</v>
      </c>
    </row>
    <row r="49" spans="1:6" ht="15.75" x14ac:dyDescent="0.25">
      <c r="A49" s="60" t="s">
        <v>13</v>
      </c>
      <c r="B49" s="61" t="s">
        <v>24</v>
      </c>
      <c r="C49" s="124">
        <v>389952000</v>
      </c>
      <c r="D49" s="300">
        <v>418963</v>
      </c>
      <c r="E49" s="300">
        <v>418964</v>
      </c>
      <c r="F49" s="300">
        <v>418964</v>
      </c>
    </row>
    <row r="50" spans="1:6" ht="15.75" x14ac:dyDescent="0.25">
      <c r="A50" s="60" t="s">
        <v>13</v>
      </c>
      <c r="B50" s="61" t="s">
        <v>25</v>
      </c>
      <c r="C50" s="124">
        <v>5400000</v>
      </c>
      <c r="D50" s="210">
        <v>5400</v>
      </c>
      <c r="E50" s="210">
        <v>5400</v>
      </c>
      <c r="F50" s="210">
        <v>5400</v>
      </c>
    </row>
    <row r="51" spans="1:6" ht="16.5" thickBot="1" x14ac:dyDescent="0.3">
      <c r="A51" s="63" t="s">
        <v>13</v>
      </c>
      <c r="B51" s="64" t="s">
        <v>26</v>
      </c>
      <c r="C51" s="123">
        <v>300000</v>
      </c>
      <c r="D51" s="209">
        <v>300</v>
      </c>
      <c r="E51" s="209">
        <v>300</v>
      </c>
      <c r="F51" s="209">
        <v>300</v>
      </c>
    </row>
    <row r="52" spans="1:6" ht="16.5" thickBot="1" x14ac:dyDescent="0.3">
      <c r="A52" s="66"/>
      <c r="B52" s="152" t="s">
        <v>49</v>
      </c>
      <c r="C52" s="158">
        <f>SUM(C48:C51)</f>
        <v>395652000</v>
      </c>
      <c r="D52" s="163">
        <f>SUM(D48:D51)</f>
        <v>424663</v>
      </c>
      <c r="E52" s="158">
        <f>SUM(E48:E51)</f>
        <v>424664</v>
      </c>
      <c r="F52" s="77">
        <f>SUM(F48:F51)</f>
        <v>424664</v>
      </c>
    </row>
    <row r="53" spans="1:6" ht="15.75" x14ac:dyDescent="0.25">
      <c r="A53" s="73" t="s">
        <v>14</v>
      </c>
      <c r="B53" s="73" t="s">
        <v>50</v>
      </c>
      <c r="C53" s="159">
        <v>32000000</v>
      </c>
      <c r="D53" s="147">
        <v>38374</v>
      </c>
      <c r="E53" s="151">
        <v>38431</v>
      </c>
      <c r="F53" s="155">
        <v>38431</v>
      </c>
    </row>
    <row r="54" spans="1:6" ht="15.75" x14ac:dyDescent="0.25">
      <c r="A54" s="63" t="s">
        <v>14</v>
      </c>
      <c r="B54" s="154" t="s">
        <v>26</v>
      </c>
      <c r="C54" s="160">
        <v>1000000</v>
      </c>
      <c r="D54" s="144">
        <v>1000</v>
      </c>
      <c r="E54" s="131">
        <v>1000</v>
      </c>
      <c r="F54" s="156">
        <v>1000</v>
      </c>
    </row>
    <row r="55" spans="1:6" ht="16.5" thickBot="1" x14ac:dyDescent="0.3">
      <c r="A55" s="277" t="s">
        <v>14</v>
      </c>
      <c r="B55" s="278" t="s">
        <v>191</v>
      </c>
      <c r="C55" s="279">
        <v>0</v>
      </c>
      <c r="D55" s="280">
        <v>40000</v>
      </c>
      <c r="E55" s="279">
        <v>95000</v>
      </c>
      <c r="F55" s="281">
        <v>350000</v>
      </c>
    </row>
    <row r="56" spans="1:6" ht="16.5" thickBot="1" x14ac:dyDescent="0.3">
      <c r="A56" s="66"/>
      <c r="B56" s="152" t="s">
        <v>51</v>
      </c>
      <c r="C56" s="161">
        <f>SUM(C53:C55)</f>
        <v>33000000</v>
      </c>
      <c r="D56" s="164">
        <f>SUM(D53:D55)</f>
        <v>79374</v>
      </c>
      <c r="E56" s="161">
        <f>SUM(E53:E55)</f>
        <v>134431</v>
      </c>
      <c r="F56" s="171">
        <f>SUM(F53:F55)</f>
        <v>389431</v>
      </c>
    </row>
    <row r="57" spans="1:6" ht="16.5" thickBot="1" x14ac:dyDescent="0.3">
      <c r="A57" s="70" t="s">
        <v>52</v>
      </c>
      <c r="B57" s="169" t="s">
        <v>30</v>
      </c>
      <c r="C57" s="170">
        <v>98077761</v>
      </c>
      <c r="D57" s="228">
        <v>116410</v>
      </c>
      <c r="E57" s="229">
        <v>119332</v>
      </c>
      <c r="F57" s="230">
        <v>119332</v>
      </c>
    </row>
    <row r="58" spans="1:6" ht="16.5" thickBot="1" x14ac:dyDescent="0.3">
      <c r="A58" s="66"/>
      <c r="B58" s="152" t="s">
        <v>53</v>
      </c>
      <c r="C58" s="161">
        <f>SUM(C57)</f>
        <v>98077761</v>
      </c>
      <c r="D58" s="164">
        <f>SUM(D57)</f>
        <v>116410</v>
      </c>
      <c r="E58" s="161">
        <f>SUM(E57)</f>
        <v>119332</v>
      </c>
      <c r="F58" s="79">
        <f>SUM(F57)</f>
        <v>119332</v>
      </c>
    </row>
    <row r="59" spans="1:6" ht="16.5" thickBot="1" x14ac:dyDescent="0.3">
      <c r="A59" s="325" t="s">
        <v>54</v>
      </c>
      <c r="B59" s="326"/>
      <c r="C59" s="162">
        <f>C58+C56+C52+C47+C43+C39+C28+C21+C17+C14+C12</f>
        <v>12929721220</v>
      </c>
      <c r="D59" s="165">
        <f>D58+D56+D52+D47+D43+D39+D28+D21+D17+D14+D12</f>
        <v>14536517</v>
      </c>
      <c r="E59" s="162">
        <f>E58+E56+E52+E47+E43+E39+E28+E21+E17+E14+E12</f>
        <v>14580717</v>
      </c>
      <c r="F59" s="157">
        <f>F58+F56+F52+F47+F43+F39+F28+F21+F17+F14+F12</f>
        <v>16028083</v>
      </c>
    </row>
    <row r="60" spans="1:6" x14ac:dyDescent="0.25">
      <c r="A60" s="50" t="s">
        <v>18</v>
      </c>
      <c r="B60" s="51"/>
      <c r="C60" s="52"/>
      <c r="D60" s="51"/>
    </row>
    <row r="61" spans="1:6" ht="15.75" x14ac:dyDescent="0.25">
      <c r="A61" s="53" t="s">
        <v>19</v>
      </c>
      <c r="B61" s="54"/>
      <c r="C61" s="54"/>
      <c r="D61" s="54"/>
    </row>
    <row r="62" spans="1:6" ht="15.75" x14ac:dyDescent="0.25">
      <c r="A62" s="53" t="s">
        <v>185</v>
      </c>
      <c r="B62" s="54"/>
      <c r="C62" s="54"/>
      <c r="D62" s="54"/>
      <c r="E62" s="41"/>
      <c r="F62" s="41"/>
    </row>
    <row r="63" spans="1:6" ht="15.75" x14ac:dyDescent="0.25">
      <c r="A63" s="53"/>
      <c r="B63" s="54"/>
      <c r="C63" s="54"/>
      <c r="D63" s="54"/>
    </row>
    <row r="64" spans="1:6" x14ac:dyDescent="0.25">
      <c r="A64" s="200"/>
      <c r="B64" s="201"/>
    </row>
  </sheetData>
  <mergeCells count="3">
    <mergeCell ref="C3:F3"/>
    <mergeCell ref="A4:F4"/>
    <mergeCell ref="A59:B59"/>
  </mergeCells>
  <pageMargins left="0.7" right="0.7" top="0.78740157499999996" bottom="0.78740157499999996" header="0.3" footer="0.3"/>
  <pageSetup paperSize="8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opLeftCell="A64" zoomScaleNormal="100" workbookViewId="0">
      <selection activeCell="A67" sqref="A67"/>
    </sheetView>
  </sheetViews>
  <sheetFormatPr defaultRowHeight="15" x14ac:dyDescent="0.25"/>
  <cols>
    <col min="1" max="1" width="9.42578125" style="58" customWidth="1"/>
    <col min="2" max="2" width="7" style="58" customWidth="1"/>
    <col min="3" max="3" width="73" style="58" customWidth="1"/>
    <col min="4" max="5" width="10" style="117" customWidth="1"/>
    <col min="6" max="6" width="17.28515625" style="58" bestFit="1" customWidth="1"/>
    <col min="7" max="9" width="12.5703125" style="58" bestFit="1" customWidth="1"/>
    <col min="10" max="10" width="6.85546875" style="58" customWidth="1"/>
    <col min="11" max="11" width="8.42578125" style="58" customWidth="1"/>
    <col min="12" max="12" width="14.140625" style="58" bestFit="1" customWidth="1"/>
    <col min="13" max="13" width="11.28515625" style="58" bestFit="1" customWidth="1"/>
    <col min="14" max="256" width="9.140625" style="58"/>
    <col min="257" max="257" width="9.42578125" style="58" customWidth="1"/>
    <col min="258" max="258" width="7" style="58" customWidth="1"/>
    <col min="259" max="259" width="69.7109375" style="58" customWidth="1"/>
    <col min="260" max="261" width="10" style="58" customWidth="1"/>
    <col min="262" max="265" width="12.5703125" style="58" bestFit="1" customWidth="1"/>
    <col min="266" max="512" width="9.140625" style="58"/>
    <col min="513" max="513" width="9.42578125" style="58" customWidth="1"/>
    <col min="514" max="514" width="7" style="58" customWidth="1"/>
    <col min="515" max="515" width="69.7109375" style="58" customWidth="1"/>
    <col min="516" max="517" width="10" style="58" customWidth="1"/>
    <col min="518" max="521" width="12.5703125" style="58" bestFit="1" customWidth="1"/>
    <col min="522" max="768" width="9.140625" style="58"/>
    <col min="769" max="769" width="9.42578125" style="58" customWidth="1"/>
    <col min="770" max="770" width="7" style="58" customWidth="1"/>
    <col min="771" max="771" width="69.7109375" style="58" customWidth="1"/>
    <col min="772" max="773" width="10" style="58" customWidth="1"/>
    <col min="774" max="777" width="12.5703125" style="58" bestFit="1" customWidth="1"/>
    <col min="778" max="1024" width="9.140625" style="58"/>
    <col min="1025" max="1025" width="9.42578125" style="58" customWidth="1"/>
    <col min="1026" max="1026" width="7" style="58" customWidth="1"/>
    <col min="1027" max="1027" width="69.7109375" style="58" customWidth="1"/>
    <col min="1028" max="1029" width="10" style="58" customWidth="1"/>
    <col min="1030" max="1033" width="12.5703125" style="58" bestFit="1" customWidth="1"/>
    <col min="1034" max="1280" width="9.140625" style="58"/>
    <col min="1281" max="1281" width="9.42578125" style="58" customWidth="1"/>
    <col min="1282" max="1282" width="7" style="58" customWidth="1"/>
    <col min="1283" max="1283" width="69.7109375" style="58" customWidth="1"/>
    <col min="1284" max="1285" width="10" style="58" customWidth="1"/>
    <col min="1286" max="1289" width="12.5703125" style="58" bestFit="1" customWidth="1"/>
    <col min="1290" max="1536" width="9.140625" style="58"/>
    <col min="1537" max="1537" width="9.42578125" style="58" customWidth="1"/>
    <col min="1538" max="1538" width="7" style="58" customWidth="1"/>
    <col min="1539" max="1539" width="69.7109375" style="58" customWidth="1"/>
    <col min="1540" max="1541" width="10" style="58" customWidth="1"/>
    <col min="1542" max="1545" width="12.5703125" style="58" bestFit="1" customWidth="1"/>
    <col min="1546" max="1792" width="9.140625" style="58"/>
    <col min="1793" max="1793" width="9.42578125" style="58" customWidth="1"/>
    <col min="1794" max="1794" width="7" style="58" customWidth="1"/>
    <col min="1795" max="1795" width="69.7109375" style="58" customWidth="1"/>
    <col min="1796" max="1797" width="10" style="58" customWidth="1"/>
    <col min="1798" max="1801" width="12.5703125" style="58" bestFit="1" customWidth="1"/>
    <col min="1802" max="2048" width="9.140625" style="58"/>
    <col min="2049" max="2049" width="9.42578125" style="58" customWidth="1"/>
    <col min="2050" max="2050" width="7" style="58" customWidth="1"/>
    <col min="2051" max="2051" width="69.7109375" style="58" customWidth="1"/>
    <col min="2052" max="2053" width="10" style="58" customWidth="1"/>
    <col min="2054" max="2057" width="12.5703125" style="58" bestFit="1" customWidth="1"/>
    <col min="2058" max="2304" width="9.140625" style="58"/>
    <col min="2305" max="2305" width="9.42578125" style="58" customWidth="1"/>
    <col min="2306" max="2306" width="7" style="58" customWidth="1"/>
    <col min="2307" max="2307" width="69.7109375" style="58" customWidth="1"/>
    <col min="2308" max="2309" width="10" style="58" customWidth="1"/>
    <col min="2310" max="2313" width="12.5703125" style="58" bestFit="1" customWidth="1"/>
    <col min="2314" max="2560" width="9.140625" style="58"/>
    <col min="2561" max="2561" width="9.42578125" style="58" customWidth="1"/>
    <col min="2562" max="2562" width="7" style="58" customWidth="1"/>
    <col min="2563" max="2563" width="69.7109375" style="58" customWidth="1"/>
    <col min="2564" max="2565" width="10" style="58" customWidth="1"/>
    <col min="2566" max="2569" width="12.5703125" style="58" bestFit="1" customWidth="1"/>
    <col min="2570" max="2816" width="9.140625" style="58"/>
    <col min="2817" max="2817" width="9.42578125" style="58" customWidth="1"/>
    <col min="2818" max="2818" width="7" style="58" customWidth="1"/>
    <col min="2819" max="2819" width="69.7109375" style="58" customWidth="1"/>
    <col min="2820" max="2821" width="10" style="58" customWidth="1"/>
    <col min="2822" max="2825" width="12.5703125" style="58" bestFit="1" customWidth="1"/>
    <col min="2826" max="3072" width="9.140625" style="58"/>
    <col min="3073" max="3073" width="9.42578125" style="58" customWidth="1"/>
    <col min="3074" max="3074" width="7" style="58" customWidth="1"/>
    <col min="3075" max="3075" width="69.7109375" style="58" customWidth="1"/>
    <col min="3076" max="3077" width="10" style="58" customWidth="1"/>
    <col min="3078" max="3081" width="12.5703125" style="58" bestFit="1" customWidth="1"/>
    <col min="3082" max="3328" width="9.140625" style="58"/>
    <col min="3329" max="3329" width="9.42578125" style="58" customWidth="1"/>
    <col min="3330" max="3330" width="7" style="58" customWidth="1"/>
    <col min="3331" max="3331" width="69.7109375" style="58" customWidth="1"/>
    <col min="3332" max="3333" width="10" style="58" customWidth="1"/>
    <col min="3334" max="3337" width="12.5703125" style="58" bestFit="1" customWidth="1"/>
    <col min="3338" max="3584" width="9.140625" style="58"/>
    <col min="3585" max="3585" width="9.42578125" style="58" customWidth="1"/>
    <col min="3586" max="3586" width="7" style="58" customWidth="1"/>
    <col min="3587" max="3587" width="69.7109375" style="58" customWidth="1"/>
    <col min="3588" max="3589" width="10" style="58" customWidth="1"/>
    <col min="3590" max="3593" width="12.5703125" style="58" bestFit="1" customWidth="1"/>
    <col min="3594" max="3840" width="9.140625" style="58"/>
    <col min="3841" max="3841" width="9.42578125" style="58" customWidth="1"/>
    <col min="3842" max="3842" width="7" style="58" customWidth="1"/>
    <col min="3843" max="3843" width="69.7109375" style="58" customWidth="1"/>
    <col min="3844" max="3845" width="10" style="58" customWidth="1"/>
    <col min="3846" max="3849" width="12.5703125" style="58" bestFit="1" customWidth="1"/>
    <col min="3850" max="4096" width="9.140625" style="58"/>
    <col min="4097" max="4097" width="9.42578125" style="58" customWidth="1"/>
    <col min="4098" max="4098" width="7" style="58" customWidth="1"/>
    <col min="4099" max="4099" width="69.7109375" style="58" customWidth="1"/>
    <col min="4100" max="4101" width="10" style="58" customWidth="1"/>
    <col min="4102" max="4105" width="12.5703125" style="58" bestFit="1" customWidth="1"/>
    <col min="4106" max="4352" width="9.140625" style="58"/>
    <col min="4353" max="4353" width="9.42578125" style="58" customWidth="1"/>
    <col min="4354" max="4354" width="7" style="58" customWidth="1"/>
    <col min="4355" max="4355" width="69.7109375" style="58" customWidth="1"/>
    <col min="4356" max="4357" width="10" style="58" customWidth="1"/>
    <col min="4358" max="4361" width="12.5703125" style="58" bestFit="1" customWidth="1"/>
    <col min="4362" max="4608" width="9.140625" style="58"/>
    <col min="4609" max="4609" width="9.42578125" style="58" customWidth="1"/>
    <col min="4610" max="4610" width="7" style="58" customWidth="1"/>
    <col min="4611" max="4611" width="69.7109375" style="58" customWidth="1"/>
    <col min="4612" max="4613" width="10" style="58" customWidth="1"/>
    <col min="4614" max="4617" width="12.5703125" style="58" bestFit="1" customWidth="1"/>
    <col min="4618" max="4864" width="9.140625" style="58"/>
    <col min="4865" max="4865" width="9.42578125" style="58" customWidth="1"/>
    <col min="4866" max="4866" width="7" style="58" customWidth="1"/>
    <col min="4867" max="4867" width="69.7109375" style="58" customWidth="1"/>
    <col min="4868" max="4869" width="10" style="58" customWidth="1"/>
    <col min="4870" max="4873" width="12.5703125" style="58" bestFit="1" customWidth="1"/>
    <col min="4874" max="5120" width="9.140625" style="58"/>
    <col min="5121" max="5121" width="9.42578125" style="58" customWidth="1"/>
    <col min="5122" max="5122" width="7" style="58" customWidth="1"/>
    <col min="5123" max="5123" width="69.7109375" style="58" customWidth="1"/>
    <col min="5124" max="5125" width="10" style="58" customWidth="1"/>
    <col min="5126" max="5129" width="12.5703125" style="58" bestFit="1" customWidth="1"/>
    <col min="5130" max="5376" width="9.140625" style="58"/>
    <col min="5377" max="5377" width="9.42578125" style="58" customWidth="1"/>
    <col min="5378" max="5378" width="7" style="58" customWidth="1"/>
    <col min="5379" max="5379" width="69.7109375" style="58" customWidth="1"/>
    <col min="5380" max="5381" width="10" style="58" customWidth="1"/>
    <col min="5382" max="5385" width="12.5703125" style="58" bestFit="1" customWidth="1"/>
    <col min="5386" max="5632" width="9.140625" style="58"/>
    <col min="5633" max="5633" width="9.42578125" style="58" customWidth="1"/>
    <col min="5634" max="5634" width="7" style="58" customWidth="1"/>
    <col min="5635" max="5635" width="69.7109375" style="58" customWidth="1"/>
    <col min="5636" max="5637" width="10" style="58" customWidth="1"/>
    <col min="5638" max="5641" width="12.5703125" style="58" bestFit="1" customWidth="1"/>
    <col min="5642" max="5888" width="9.140625" style="58"/>
    <col min="5889" max="5889" width="9.42578125" style="58" customWidth="1"/>
    <col min="5890" max="5890" width="7" style="58" customWidth="1"/>
    <col min="5891" max="5891" width="69.7109375" style="58" customWidth="1"/>
    <col min="5892" max="5893" width="10" style="58" customWidth="1"/>
    <col min="5894" max="5897" width="12.5703125" style="58" bestFit="1" customWidth="1"/>
    <col min="5898" max="6144" width="9.140625" style="58"/>
    <col min="6145" max="6145" width="9.42578125" style="58" customWidth="1"/>
    <col min="6146" max="6146" width="7" style="58" customWidth="1"/>
    <col min="6147" max="6147" width="69.7109375" style="58" customWidth="1"/>
    <col min="6148" max="6149" width="10" style="58" customWidth="1"/>
    <col min="6150" max="6153" width="12.5703125" style="58" bestFit="1" customWidth="1"/>
    <col min="6154" max="6400" width="9.140625" style="58"/>
    <col min="6401" max="6401" width="9.42578125" style="58" customWidth="1"/>
    <col min="6402" max="6402" width="7" style="58" customWidth="1"/>
    <col min="6403" max="6403" width="69.7109375" style="58" customWidth="1"/>
    <col min="6404" max="6405" width="10" style="58" customWidth="1"/>
    <col min="6406" max="6409" width="12.5703125" style="58" bestFit="1" customWidth="1"/>
    <col min="6410" max="6656" width="9.140625" style="58"/>
    <col min="6657" max="6657" width="9.42578125" style="58" customWidth="1"/>
    <col min="6658" max="6658" width="7" style="58" customWidth="1"/>
    <col min="6659" max="6659" width="69.7109375" style="58" customWidth="1"/>
    <col min="6660" max="6661" width="10" style="58" customWidth="1"/>
    <col min="6662" max="6665" width="12.5703125" style="58" bestFit="1" customWidth="1"/>
    <col min="6666" max="6912" width="9.140625" style="58"/>
    <col min="6913" max="6913" width="9.42578125" style="58" customWidth="1"/>
    <col min="6914" max="6914" width="7" style="58" customWidth="1"/>
    <col min="6915" max="6915" width="69.7109375" style="58" customWidth="1"/>
    <col min="6916" max="6917" width="10" style="58" customWidth="1"/>
    <col min="6918" max="6921" width="12.5703125" style="58" bestFit="1" customWidth="1"/>
    <col min="6922" max="7168" width="9.140625" style="58"/>
    <col min="7169" max="7169" width="9.42578125" style="58" customWidth="1"/>
    <col min="7170" max="7170" width="7" style="58" customWidth="1"/>
    <col min="7171" max="7171" width="69.7109375" style="58" customWidth="1"/>
    <col min="7172" max="7173" width="10" style="58" customWidth="1"/>
    <col min="7174" max="7177" width="12.5703125" style="58" bestFit="1" customWidth="1"/>
    <col min="7178" max="7424" width="9.140625" style="58"/>
    <col min="7425" max="7425" width="9.42578125" style="58" customWidth="1"/>
    <col min="7426" max="7426" width="7" style="58" customWidth="1"/>
    <col min="7427" max="7427" width="69.7109375" style="58" customWidth="1"/>
    <col min="7428" max="7429" width="10" style="58" customWidth="1"/>
    <col min="7430" max="7433" width="12.5703125" style="58" bestFit="1" customWidth="1"/>
    <col min="7434" max="7680" width="9.140625" style="58"/>
    <col min="7681" max="7681" width="9.42578125" style="58" customWidth="1"/>
    <col min="7682" max="7682" width="7" style="58" customWidth="1"/>
    <col min="7683" max="7683" width="69.7109375" style="58" customWidth="1"/>
    <col min="7684" max="7685" width="10" style="58" customWidth="1"/>
    <col min="7686" max="7689" width="12.5703125" style="58" bestFit="1" customWidth="1"/>
    <col min="7690" max="7936" width="9.140625" style="58"/>
    <col min="7937" max="7937" width="9.42578125" style="58" customWidth="1"/>
    <col min="7938" max="7938" width="7" style="58" customWidth="1"/>
    <col min="7939" max="7939" width="69.7109375" style="58" customWidth="1"/>
    <col min="7940" max="7941" width="10" style="58" customWidth="1"/>
    <col min="7942" max="7945" width="12.5703125" style="58" bestFit="1" customWidth="1"/>
    <col min="7946" max="8192" width="9.140625" style="58"/>
    <col min="8193" max="8193" width="9.42578125" style="58" customWidth="1"/>
    <col min="8194" max="8194" width="7" style="58" customWidth="1"/>
    <col min="8195" max="8195" width="69.7109375" style="58" customWidth="1"/>
    <col min="8196" max="8197" width="10" style="58" customWidth="1"/>
    <col min="8198" max="8201" width="12.5703125" style="58" bestFit="1" customWidth="1"/>
    <col min="8202" max="8448" width="9.140625" style="58"/>
    <col min="8449" max="8449" width="9.42578125" style="58" customWidth="1"/>
    <col min="8450" max="8450" width="7" style="58" customWidth="1"/>
    <col min="8451" max="8451" width="69.7109375" style="58" customWidth="1"/>
    <col min="8452" max="8453" width="10" style="58" customWidth="1"/>
    <col min="8454" max="8457" width="12.5703125" style="58" bestFit="1" customWidth="1"/>
    <col min="8458" max="8704" width="9.140625" style="58"/>
    <col min="8705" max="8705" width="9.42578125" style="58" customWidth="1"/>
    <col min="8706" max="8706" width="7" style="58" customWidth="1"/>
    <col min="8707" max="8707" width="69.7109375" style="58" customWidth="1"/>
    <col min="8708" max="8709" width="10" style="58" customWidth="1"/>
    <col min="8710" max="8713" width="12.5703125" style="58" bestFit="1" customWidth="1"/>
    <col min="8714" max="8960" width="9.140625" style="58"/>
    <col min="8961" max="8961" width="9.42578125" style="58" customWidth="1"/>
    <col min="8962" max="8962" width="7" style="58" customWidth="1"/>
    <col min="8963" max="8963" width="69.7109375" style="58" customWidth="1"/>
    <col min="8964" max="8965" width="10" style="58" customWidth="1"/>
    <col min="8966" max="8969" width="12.5703125" style="58" bestFit="1" customWidth="1"/>
    <col min="8970" max="9216" width="9.140625" style="58"/>
    <col min="9217" max="9217" width="9.42578125" style="58" customWidth="1"/>
    <col min="9218" max="9218" width="7" style="58" customWidth="1"/>
    <col min="9219" max="9219" width="69.7109375" style="58" customWidth="1"/>
    <col min="9220" max="9221" width="10" style="58" customWidth="1"/>
    <col min="9222" max="9225" width="12.5703125" style="58" bestFit="1" customWidth="1"/>
    <col min="9226" max="9472" width="9.140625" style="58"/>
    <col min="9473" max="9473" width="9.42578125" style="58" customWidth="1"/>
    <col min="9474" max="9474" width="7" style="58" customWidth="1"/>
    <col min="9475" max="9475" width="69.7109375" style="58" customWidth="1"/>
    <col min="9476" max="9477" width="10" style="58" customWidth="1"/>
    <col min="9478" max="9481" width="12.5703125" style="58" bestFit="1" customWidth="1"/>
    <col min="9482" max="9728" width="9.140625" style="58"/>
    <col min="9729" max="9729" width="9.42578125" style="58" customWidth="1"/>
    <col min="9730" max="9730" width="7" style="58" customWidth="1"/>
    <col min="9731" max="9731" width="69.7109375" style="58" customWidth="1"/>
    <col min="9732" max="9733" width="10" style="58" customWidth="1"/>
    <col min="9734" max="9737" width="12.5703125" style="58" bestFit="1" customWidth="1"/>
    <col min="9738" max="9984" width="9.140625" style="58"/>
    <col min="9985" max="9985" width="9.42578125" style="58" customWidth="1"/>
    <col min="9986" max="9986" width="7" style="58" customWidth="1"/>
    <col min="9987" max="9987" width="69.7109375" style="58" customWidth="1"/>
    <col min="9988" max="9989" width="10" style="58" customWidth="1"/>
    <col min="9990" max="9993" width="12.5703125" style="58" bestFit="1" customWidth="1"/>
    <col min="9994" max="10240" width="9.140625" style="58"/>
    <col min="10241" max="10241" width="9.42578125" style="58" customWidth="1"/>
    <col min="10242" max="10242" width="7" style="58" customWidth="1"/>
    <col min="10243" max="10243" width="69.7109375" style="58" customWidth="1"/>
    <col min="10244" max="10245" width="10" style="58" customWidth="1"/>
    <col min="10246" max="10249" width="12.5703125" style="58" bestFit="1" customWidth="1"/>
    <col min="10250" max="10496" width="9.140625" style="58"/>
    <col min="10497" max="10497" width="9.42578125" style="58" customWidth="1"/>
    <col min="10498" max="10498" width="7" style="58" customWidth="1"/>
    <col min="10499" max="10499" width="69.7109375" style="58" customWidth="1"/>
    <col min="10500" max="10501" width="10" style="58" customWidth="1"/>
    <col min="10502" max="10505" width="12.5703125" style="58" bestFit="1" customWidth="1"/>
    <col min="10506" max="10752" width="9.140625" style="58"/>
    <col min="10753" max="10753" width="9.42578125" style="58" customWidth="1"/>
    <col min="10754" max="10754" width="7" style="58" customWidth="1"/>
    <col min="10755" max="10755" width="69.7109375" style="58" customWidth="1"/>
    <col min="10756" max="10757" width="10" style="58" customWidth="1"/>
    <col min="10758" max="10761" width="12.5703125" style="58" bestFit="1" customWidth="1"/>
    <col min="10762" max="11008" width="9.140625" style="58"/>
    <col min="11009" max="11009" width="9.42578125" style="58" customWidth="1"/>
    <col min="11010" max="11010" width="7" style="58" customWidth="1"/>
    <col min="11011" max="11011" width="69.7109375" style="58" customWidth="1"/>
    <col min="11012" max="11013" width="10" style="58" customWidth="1"/>
    <col min="11014" max="11017" width="12.5703125" style="58" bestFit="1" customWidth="1"/>
    <col min="11018" max="11264" width="9.140625" style="58"/>
    <col min="11265" max="11265" width="9.42578125" style="58" customWidth="1"/>
    <col min="11266" max="11266" width="7" style="58" customWidth="1"/>
    <col min="11267" max="11267" width="69.7109375" style="58" customWidth="1"/>
    <col min="11268" max="11269" width="10" style="58" customWidth="1"/>
    <col min="11270" max="11273" width="12.5703125" style="58" bestFit="1" customWidth="1"/>
    <col min="11274" max="11520" width="9.140625" style="58"/>
    <col min="11521" max="11521" width="9.42578125" style="58" customWidth="1"/>
    <col min="11522" max="11522" width="7" style="58" customWidth="1"/>
    <col min="11523" max="11523" width="69.7109375" style="58" customWidth="1"/>
    <col min="11524" max="11525" width="10" style="58" customWidth="1"/>
    <col min="11526" max="11529" width="12.5703125" style="58" bestFit="1" customWidth="1"/>
    <col min="11530" max="11776" width="9.140625" style="58"/>
    <col min="11777" max="11777" width="9.42578125" style="58" customWidth="1"/>
    <col min="11778" max="11778" width="7" style="58" customWidth="1"/>
    <col min="11779" max="11779" width="69.7109375" style="58" customWidth="1"/>
    <col min="11780" max="11781" width="10" style="58" customWidth="1"/>
    <col min="11782" max="11785" width="12.5703125" style="58" bestFit="1" customWidth="1"/>
    <col min="11786" max="12032" width="9.140625" style="58"/>
    <col min="12033" max="12033" width="9.42578125" style="58" customWidth="1"/>
    <col min="12034" max="12034" width="7" style="58" customWidth="1"/>
    <col min="12035" max="12035" width="69.7109375" style="58" customWidth="1"/>
    <col min="12036" max="12037" width="10" style="58" customWidth="1"/>
    <col min="12038" max="12041" width="12.5703125" style="58" bestFit="1" customWidth="1"/>
    <col min="12042" max="12288" width="9.140625" style="58"/>
    <col min="12289" max="12289" width="9.42578125" style="58" customWidth="1"/>
    <col min="12290" max="12290" width="7" style="58" customWidth="1"/>
    <col min="12291" max="12291" width="69.7109375" style="58" customWidth="1"/>
    <col min="12292" max="12293" width="10" style="58" customWidth="1"/>
    <col min="12294" max="12297" width="12.5703125" style="58" bestFit="1" customWidth="1"/>
    <col min="12298" max="12544" width="9.140625" style="58"/>
    <col min="12545" max="12545" width="9.42578125" style="58" customWidth="1"/>
    <col min="12546" max="12546" width="7" style="58" customWidth="1"/>
    <col min="12547" max="12547" width="69.7109375" style="58" customWidth="1"/>
    <col min="12548" max="12549" width="10" style="58" customWidth="1"/>
    <col min="12550" max="12553" width="12.5703125" style="58" bestFit="1" customWidth="1"/>
    <col min="12554" max="12800" width="9.140625" style="58"/>
    <col min="12801" max="12801" width="9.42578125" style="58" customWidth="1"/>
    <col min="12802" max="12802" width="7" style="58" customWidth="1"/>
    <col min="12803" max="12803" width="69.7109375" style="58" customWidth="1"/>
    <col min="12804" max="12805" width="10" style="58" customWidth="1"/>
    <col min="12806" max="12809" width="12.5703125" style="58" bestFit="1" customWidth="1"/>
    <col min="12810" max="13056" width="9.140625" style="58"/>
    <col min="13057" max="13057" width="9.42578125" style="58" customWidth="1"/>
    <col min="13058" max="13058" width="7" style="58" customWidth="1"/>
    <col min="13059" max="13059" width="69.7109375" style="58" customWidth="1"/>
    <col min="13060" max="13061" width="10" style="58" customWidth="1"/>
    <col min="13062" max="13065" width="12.5703125" style="58" bestFit="1" customWidth="1"/>
    <col min="13066" max="13312" width="9.140625" style="58"/>
    <col min="13313" max="13313" width="9.42578125" style="58" customWidth="1"/>
    <col min="13314" max="13314" width="7" style="58" customWidth="1"/>
    <col min="13315" max="13315" width="69.7109375" style="58" customWidth="1"/>
    <col min="13316" max="13317" width="10" style="58" customWidth="1"/>
    <col min="13318" max="13321" width="12.5703125" style="58" bestFit="1" customWidth="1"/>
    <col min="13322" max="13568" width="9.140625" style="58"/>
    <col min="13569" max="13569" width="9.42578125" style="58" customWidth="1"/>
    <col min="13570" max="13570" width="7" style="58" customWidth="1"/>
    <col min="13571" max="13571" width="69.7109375" style="58" customWidth="1"/>
    <col min="13572" max="13573" width="10" style="58" customWidth="1"/>
    <col min="13574" max="13577" width="12.5703125" style="58" bestFit="1" customWidth="1"/>
    <col min="13578" max="13824" width="9.140625" style="58"/>
    <col min="13825" max="13825" width="9.42578125" style="58" customWidth="1"/>
    <col min="13826" max="13826" width="7" style="58" customWidth="1"/>
    <col min="13827" max="13827" width="69.7109375" style="58" customWidth="1"/>
    <col min="13828" max="13829" width="10" style="58" customWidth="1"/>
    <col min="13830" max="13833" width="12.5703125" style="58" bestFit="1" customWidth="1"/>
    <col min="13834" max="14080" width="9.140625" style="58"/>
    <col min="14081" max="14081" width="9.42578125" style="58" customWidth="1"/>
    <col min="14082" max="14082" width="7" style="58" customWidth="1"/>
    <col min="14083" max="14083" width="69.7109375" style="58" customWidth="1"/>
    <col min="14084" max="14085" width="10" style="58" customWidth="1"/>
    <col min="14086" max="14089" width="12.5703125" style="58" bestFit="1" customWidth="1"/>
    <col min="14090" max="14336" width="9.140625" style="58"/>
    <col min="14337" max="14337" width="9.42578125" style="58" customWidth="1"/>
    <col min="14338" max="14338" width="7" style="58" customWidth="1"/>
    <col min="14339" max="14339" width="69.7109375" style="58" customWidth="1"/>
    <col min="14340" max="14341" width="10" style="58" customWidth="1"/>
    <col min="14342" max="14345" width="12.5703125" style="58" bestFit="1" customWidth="1"/>
    <col min="14346" max="14592" width="9.140625" style="58"/>
    <col min="14593" max="14593" width="9.42578125" style="58" customWidth="1"/>
    <col min="14594" max="14594" width="7" style="58" customWidth="1"/>
    <col min="14595" max="14595" width="69.7109375" style="58" customWidth="1"/>
    <col min="14596" max="14597" width="10" style="58" customWidth="1"/>
    <col min="14598" max="14601" width="12.5703125" style="58" bestFit="1" customWidth="1"/>
    <col min="14602" max="14848" width="9.140625" style="58"/>
    <col min="14849" max="14849" width="9.42578125" style="58" customWidth="1"/>
    <col min="14850" max="14850" width="7" style="58" customWidth="1"/>
    <col min="14851" max="14851" width="69.7109375" style="58" customWidth="1"/>
    <col min="14852" max="14853" width="10" style="58" customWidth="1"/>
    <col min="14854" max="14857" width="12.5703125" style="58" bestFit="1" customWidth="1"/>
    <col min="14858" max="15104" width="9.140625" style="58"/>
    <col min="15105" max="15105" width="9.42578125" style="58" customWidth="1"/>
    <col min="15106" max="15106" width="7" style="58" customWidth="1"/>
    <col min="15107" max="15107" width="69.7109375" style="58" customWidth="1"/>
    <col min="15108" max="15109" width="10" style="58" customWidth="1"/>
    <col min="15110" max="15113" width="12.5703125" style="58" bestFit="1" customWidth="1"/>
    <col min="15114" max="15360" width="9.140625" style="58"/>
    <col min="15361" max="15361" width="9.42578125" style="58" customWidth="1"/>
    <col min="15362" max="15362" width="7" style="58" customWidth="1"/>
    <col min="15363" max="15363" width="69.7109375" style="58" customWidth="1"/>
    <col min="15364" max="15365" width="10" style="58" customWidth="1"/>
    <col min="15366" max="15369" width="12.5703125" style="58" bestFit="1" customWidth="1"/>
    <col min="15370" max="15616" width="9.140625" style="58"/>
    <col min="15617" max="15617" width="9.42578125" style="58" customWidth="1"/>
    <col min="15618" max="15618" width="7" style="58" customWidth="1"/>
    <col min="15619" max="15619" width="69.7109375" style="58" customWidth="1"/>
    <col min="15620" max="15621" width="10" style="58" customWidth="1"/>
    <col min="15622" max="15625" width="12.5703125" style="58" bestFit="1" customWidth="1"/>
    <col min="15626" max="15872" width="9.140625" style="58"/>
    <col min="15873" max="15873" width="9.42578125" style="58" customWidth="1"/>
    <col min="15874" max="15874" width="7" style="58" customWidth="1"/>
    <col min="15875" max="15875" width="69.7109375" style="58" customWidth="1"/>
    <col min="15876" max="15877" width="10" style="58" customWidth="1"/>
    <col min="15878" max="15881" width="12.5703125" style="58" bestFit="1" customWidth="1"/>
    <col min="15882" max="16128" width="9.140625" style="58"/>
    <col min="16129" max="16129" width="9.42578125" style="58" customWidth="1"/>
    <col min="16130" max="16130" width="7" style="58" customWidth="1"/>
    <col min="16131" max="16131" width="69.7109375" style="58" customWidth="1"/>
    <col min="16132" max="16133" width="10" style="58" customWidth="1"/>
    <col min="16134" max="16137" width="12.5703125" style="58" bestFit="1" customWidth="1"/>
    <col min="16138" max="16384" width="9.140625" style="58"/>
  </cols>
  <sheetData>
    <row r="1" spans="1:14" ht="27.75" customHeight="1" x14ac:dyDescent="0.25">
      <c r="A1" s="268" t="s">
        <v>179</v>
      </c>
      <c r="I1" s="268" t="s">
        <v>180</v>
      </c>
    </row>
    <row r="2" spans="1:14" ht="18.75" x14ac:dyDescent="0.3">
      <c r="A2" s="327" t="s">
        <v>134</v>
      </c>
      <c r="B2" s="327"/>
      <c r="C2" s="327"/>
      <c r="D2" s="80"/>
      <c r="E2" s="80"/>
      <c r="F2" s="186"/>
      <c r="G2" s="192" t="s">
        <v>156</v>
      </c>
      <c r="H2" s="334"/>
      <c r="I2" s="334"/>
      <c r="J2" s="334"/>
      <c r="K2" s="334"/>
      <c r="L2" s="186"/>
      <c r="M2" s="187"/>
    </row>
    <row r="3" spans="1:14" ht="38.25" customHeight="1" thickBot="1" x14ac:dyDescent="0.3">
      <c r="A3" s="328" t="s">
        <v>135</v>
      </c>
      <c r="B3" s="329"/>
      <c r="C3" s="329"/>
      <c r="D3" s="330"/>
      <c r="E3" s="330"/>
      <c r="F3" s="329"/>
      <c r="G3" s="329"/>
      <c r="H3" s="329"/>
      <c r="I3" s="324"/>
    </row>
    <row r="4" spans="1:14" ht="32.25" thickBot="1" x14ac:dyDescent="0.3">
      <c r="A4" s="59" t="s">
        <v>21</v>
      </c>
      <c r="B4" s="81" t="s">
        <v>55</v>
      </c>
      <c r="C4" s="178" t="s">
        <v>56</v>
      </c>
      <c r="D4" s="81" t="s">
        <v>57</v>
      </c>
      <c r="E4" s="81" t="s">
        <v>58</v>
      </c>
      <c r="F4" s="83">
        <v>2014</v>
      </c>
      <c r="G4" s="81">
        <v>2015</v>
      </c>
      <c r="H4" s="83">
        <v>2016</v>
      </c>
      <c r="I4" s="84">
        <v>2017</v>
      </c>
    </row>
    <row r="5" spans="1:14" ht="32.25" customHeight="1" thickBot="1" x14ac:dyDescent="0.3">
      <c r="A5" s="174" t="s">
        <v>5</v>
      </c>
      <c r="B5" s="180" t="s">
        <v>59</v>
      </c>
      <c r="C5" s="85" t="s">
        <v>60</v>
      </c>
      <c r="D5" s="86">
        <v>2002</v>
      </c>
      <c r="E5" s="86">
        <v>2013</v>
      </c>
      <c r="F5" s="87">
        <v>0</v>
      </c>
      <c r="G5" s="88">
        <v>0</v>
      </c>
      <c r="H5" s="139">
        <v>0</v>
      </c>
      <c r="I5" s="149">
        <v>0</v>
      </c>
      <c r="M5" s="191"/>
    </row>
    <row r="6" spans="1:14" ht="16.5" customHeight="1" thickBot="1" x14ac:dyDescent="0.3">
      <c r="A6" s="175"/>
      <c r="B6" s="92"/>
      <c r="C6" s="91" t="s">
        <v>29</v>
      </c>
      <c r="D6" s="92"/>
      <c r="E6" s="92"/>
      <c r="F6" s="93">
        <f>SUM(F5:F5)</f>
        <v>0</v>
      </c>
      <c r="G6" s="94">
        <f>SUM(G5:G5)</f>
        <v>0</v>
      </c>
      <c r="H6" s="140">
        <f>SUM(H5:H5)</f>
        <v>0</v>
      </c>
      <c r="I6" s="94">
        <f>SUM(I5:I5)</f>
        <v>0</v>
      </c>
    </row>
    <row r="7" spans="1:14" ht="15.75" x14ac:dyDescent="0.25">
      <c r="A7" s="176" t="s">
        <v>6</v>
      </c>
      <c r="B7" s="181" t="s">
        <v>61</v>
      </c>
      <c r="C7" s="95" t="s">
        <v>62</v>
      </c>
      <c r="D7" s="96">
        <v>1993</v>
      </c>
      <c r="E7" s="97" t="s">
        <v>63</v>
      </c>
      <c r="F7" s="194">
        <v>2517611000</v>
      </c>
      <c r="G7" s="213">
        <v>2756977</v>
      </c>
      <c r="H7" s="213">
        <v>2756977</v>
      </c>
      <c r="I7" s="213">
        <v>2756977</v>
      </c>
    </row>
    <row r="8" spans="1:14" ht="16.5" customHeight="1" x14ac:dyDescent="0.25">
      <c r="A8" s="153" t="s">
        <v>6</v>
      </c>
      <c r="B8" s="182" t="s">
        <v>64</v>
      </c>
      <c r="C8" s="98" t="s">
        <v>65</v>
      </c>
      <c r="D8" s="99">
        <v>2007</v>
      </c>
      <c r="E8" s="97" t="s">
        <v>63</v>
      </c>
      <c r="F8" s="195">
        <v>53336000</v>
      </c>
      <c r="G8" s="101">
        <v>53336</v>
      </c>
      <c r="H8" s="141">
        <v>53336</v>
      </c>
      <c r="I8" s="126">
        <v>53336</v>
      </c>
    </row>
    <row r="9" spans="1:14" ht="15.75" x14ac:dyDescent="0.25">
      <c r="A9" s="153" t="s">
        <v>6</v>
      </c>
      <c r="B9" s="182" t="s">
        <v>66</v>
      </c>
      <c r="C9" s="98" t="s">
        <v>67</v>
      </c>
      <c r="D9" s="99">
        <v>2003</v>
      </c>
      <c r="E9" s="97" t="s">
        <v>63</v>
      </c>
      <c r="F9" s="195">
        <v>0</v>
      </c>
      <c r="G9" s="101">
        <v>0</v>
      </c>
      <c r="H9" s="141">
        <v>0</v>
      </c>
      <c r="I9" s="126">
        <v>0</v>
      </c>
      <c r="L9" s="118"/>
      <c r="M9" s="118"/>
      <c r="N9" s="118"/>
    </row>
    <row r="10" spans="1:14" ht="15.75" x14ac:dyDescent="0.25">
      <c r="A10" s="153" t="s">
        <v>6</v>
      </c>
      <c r="B10" s="182" t="s">
        <v>68</v>
      </c>
      <c r="C10" s="98" t="s">
        <v>69</v>
      </c>
      <c r="D10" s="99">
        <v>2003</v>
      </c>
      <c r="E10" s="97" t="s">
        <v>63</v>
      </c>
      <c r="F10" s="195">
        <v>0</v>
      </c>
      <c r="G10" s="101">
        <v>0</v>
      </c>
      <c r="H10" s="141">
        <v>0</v>
      </c>
      <c r="I10" s="126">
        <v>0</v>
      </c>
    </row>
    <row r="11" spans="1:14" ht="15.75" customHeight="1" x14ac:dyDescent="0.25">
      <c r="A11" s="153" t="s">
        <v>6</v>
      </c>
      <c r="B11" s="182" t="s">
        <v>70</v>
      </c>
      <c r="C11" s="98" t="s">
        <v>71</v>
      </c>
      <c r="D11" s="99">
        <v>1998</v>
      </c>
      <c r="E11" s="97" t="s">
        <v>63</v>
      </c>
      <c r="F11" s="195">
        <v>300000000</v>
      </c>
      <c r="G11" s="101">
        <v>300000</v>
      </c>
      <c r="H11" s="141">
        <v>300000</v>
      </c>
      <c r="I11" s="126">
        <v>300000</v>
      </c>
    </row>
    <row r="12" spans="1:14" ht="15.75" customHeight="1" x14ac:dyDescent="0.25">
      <c r="A12" s="154" t="s">
        <v>6</v>
      </c>
      <c r="B12" s="183" t="s">
        <v>72</v>
      </c>
      <c r="C12" s="102" t="s">
        <v>73</v>
      </c>
      <c r="D12" s="103">
        <v>2012</v>
      </c>
      <c r="E12" s="103">
        <v>2018</v>
      </c>
      <c r="F12" s="196">
        <v>486024000</v>
      </c>
      <c r="G12" s="76">
        <v>483479</v>
      </c>
      <c r="H12" s="142">
        <v>483479</v>
      </c>
      <c r="I12" s="131">
        <v>483479</v>
      </c>
    </row>
    <row r="13" spans="1:14" ht="15.75" customHeight="1" x14ac:dyDescent="0.25">
      <c r="A13" s="154" t="s">
        <v>6</v>
      </c>
      <c r="B13" s="183" t="s">
        <v>143</v>
      </c>
      <c r="C13" s="102" t="s">
        <v>144</v>
      </c>
      <c r="D13" s="103">
        <v>2015</v>
      </c>
      <c r="E13" s="103" t="s">
        <v>145</v>
      </c>
      <c r="F13" s="196"/>
      <c r="G13" s="76">
        <v>15000</v>
      </c>
      <c r="H13" s="142">
        <v>20000</v>
      </c>
      <c r="I13" s="131">
        <v>25000</v>
      </c>
    </row>
    <row r="14" spans="1:14" ht="15.75" customHeight="1" thickBot="1" x14ac:dyDescent="0.3">
      <c r="A14" s="154" t="s">
        <v>6</v>
      </c>
      <c r="B14" s="183" t="s">
        <v>146</v>
      </c>
      <c r="C14" s="102" t="s">
        <v>147</v>
      </c>
      <c r="D14" s="103">
        <v>2015</v>
      </c>
      <c r="E14" s="103" t="s">
        <v>145</v>
      </c>
      <c r="F14" s="196"/>
      <c r="G14" s="76">
        <v>100000</v>
      </c>
      <c r="H14" s="142">
        <v>200000</v>
      </c>
      <c r="I14" s="131">
        <v>300000</v>
      </c>
    </row>
    <row r="15" spans="1:14" ht="16.5" thickBot="1" x14ac:dyDescent="0.3">
      <c r="A15" s="175"/>
      <c r="B15" s="92"/>
      <c r="C15" s="91" t="s">
        <v>31</v>
      </c>
      <c r="D15" s="92"/>
      <c r="E15" s="92"/>
      <c r="F15" s="93">
        <f>SUM(F7:F14)</f>
        <v>3356971000</v>
      </c>
      <c r="G15" s="94">
        <f>SUM(G7:G14)</f>
        <v>3708792</v>
      </c>
      <c r="H15" s="140">
        <f>SUM(H7:H14)</f>
        <v>3813792</v>
      </c>
      <c r="I15" s="94">
        <f>SUM(I7:I14)</f>
        <v>3918792</v>
      </c>
      <c r="J15" s="202"/>
      <c r="K15" s="202"/>
      <c r="L15" s="110"/>
      <c r="M15" s="266" t="s">
        <v>177</v>
      </c>
    </row>
    <row r="16" spans="1:14" ht="15.75" x14ac:dyDescent="0.25">
      <c r="A16" s="177" t="s">
        <v>7</v>
      </c>
      <c r="B16" s="184" t="s">
        <v>74</v>
      </c>
      <c r="C16" s="179" t="s">
        <v>75</v>
      </c>
      <c r="D16" s="172">
        <v>2011</v>
      </c>
      <c r="E16" s="193">
        <v>2017</v>
      </c>
      <c r="F16" s="129">
        <v>406079000</v>
      </c>
      <c r="G16" s="265">
        <v>374342</v>
      </c>
      <c r="H16" s="221">
        <v>67196</v>
      </c>
      <c r="I16" s="222">
        <v>51123</v>
      </c>
      <c r="M16" s="263"/>
    </row>
    <row r="17" spans="1:14" ht="15.75" customHeight="1" thickBot="1" x14ac:dyDescent="0.3">
      <c r="A17" s="177" t="s">
        <v>7</v>
      </c>
      <c r="B17" s="184" t="s">
        <v>148</v>
      </c>
      <c r="C17" s="179" t="s">
        <v>149</v>
      </c>
      <c r="D17" s="173">
        <v>2016</v>
      </c>
      <c r="E17" s="193">
        <v>2022</v>
      </c>
      <c r="F17" s="129"/>
      <c r="G17" s="130"/>
      <c r="H17" s="143">
        <v>357804</v>
      </c>
      <c r="I17" s="130">
        <v>373877</v>
      </c>
      <c r="M17" s="263">
        <v>374342</v>
      </c>
    </row>
    <row r="18" spans="1:14" ht="16.5" thickBot="1" x14ac:dyDescent="0.3">
      <c r="A18" s="175"/>
      <c r="B18" s="92"/>
      <c r="C18" s="91" t="s">
        <v>33</v>
      </c>
      <c r="D18" s="92"/>
      <c r="E18" s="92"/>
      <c r="F18" s="206">
        <f>SUM(F16)</f>
        <v>406079000</v>
      </c>
      <c r="G18" s="94">
        <f>SUM(G16)</f>
        <v>374342</v>
      </c>
      <c r="H18" s="128">
        <f>SUM(H16:H17)</f>
        <v>425000</v>
      </c>
      <c r="I18" s="94">
        <f>SUM(I16:I17)</f>
        <v>425000</v>
      </c>
      <c r="M18" s="263"/>
    </row>
    <row r="19" spans="1:14" ht="15.75" customHeight="1" x14ac:dyDescent="0.25">
      <c r="A19" s="154" t="s">
        <v>8</v>
      </c>
      <c r="B19" s="183" t="s">
        <v>76</v>
      </c>
      <c r="C19" s="105" t="s">
        <v>77</v>
      </c>
      <c r="D19" s="106">
        <v>2011</v>
      </c>
      <c r="E19" s="133">
        <v>2017</v>
      </c>
      <c r="F19" s="136">
        <v>323000000</v>
      </c>
      <c r="G19" s="231">
        <v>311771</v>
      </c>
      <c r="H19" s="232">
        <v>221771</v>
      </c>
      <c r="I19" s="233">
        <v>108771</v>
      </c>
      <c r="J19" s="234" t="s">
        <v>157</v>
      </c>
      <c r="K19" s="235"/>
      <c r="L19" s="118"/>
      <c r="M19" s="264"/>
    </row>
    <row r="20" spans="1:14" ht="15.75" customHeight="1" thickBot="1" x14ac:dyDescent="0.3">
      <c r="A20" s="153" t="s">
        <v>8</v>
      </c>
      <c r="B20" s="182" t="s">
        <v>150</v>
      </c>
      <c r="C20" s="98" t="s">
        <v>151</v>
      </c>
      <c r="D20" s="99">
        <v>2015</v>
      </c>
      <c r="E20" s="135">
        <v>2022</v>
      </c>
      <c r="F20" s="208"/>
      <c r="G20" s="205">
        <v>20000</v>
      </c>
      <c r="H20" s="145">
        <v>110000</v>
      </c>
      <c r="I20" s="126">
        <v>240000</v>
      </c>
      <c r="M20" s="263">
        <v>331771</v>
      </c>
    </row>
    <row r="21" spans="1:14" ht="16.5" thickBot="1" x14ac:dyDescent="0.3">
      <c r="A21" s="175"/>
      <c r="B21" s="92"/>
      <c r="C21" s="91" t="s">
        <v>35</v>
      </c>
      <c r="D21" s="92"/>
      <c r="E21" s="92"/>
      <c r="F21" s="207">
        <f>SUM(F19:F20)</f>
        <v>323000000</v>
      </c>
      <c r="G21" s="94">
        <f>SUM(G19:G20)</f>
        <v>331771</v>
      </c>
      <c r="H21" s="140">
        <f>SUM(H19:H20)</f>
        <v>331771</v>
      </c>
      <c r="I21" s="94">
        <f>SUM(I19:I20)</f>
        <v>348771</v>
      </c>
      <c r="M21" s="263"/>
    </row>
    <row r="22" spans="1:14" ht="16.5" thickBot="1" x14ac:dyDescent="0.3">
      <c r="A22" s="154" t="s">
        <v>9</v>
      </c>
      <c r="B22" s="183" t="s">
        <v>78</v>
      </c>
      <c r="C22" s="105" t="s">
        <v>79</v>
      </c>
      <c r="D22" s="106">
        <v>2009</v>
      </c>
      <c r="E22" s="106">
        <v>2017</v>
      </c>
      <c r="F22" s="104">
        <v>1057226000</v>
      </c>
      <c r="G22" s="218">
        <v>358157</v>
      </c>
      <c r="H22" s="146">
        <v>19572</v>
      </c>
      <c r="I22" s="150">
        <v>0</v>
      </c>
      <c r="J22" s="234" t="s">
        <v>158</v>
      </c>
      <c r="K22" s="236"/>
      <c r="L22" s="234" t="s">
        <v>160</v>
      </c>
      <c r="M22" s="263">
        <v>358157</v>
      </c>
    </row>
    <row r="23" spans="1:14" ht="16.5" thickBot="1" x14ac:dyDescent="0.3">
      <c r="A23" s="175"/>
      <c r="B23" s="92"/>
      <c r="C23" s="91" t="s">
        <v>39</v>
      </c>
      <c r="D23" s="92"/>
      <c r="E23" s="92"/>
      <c r="F23" s="93">
        <f>SUM(F22:F22)</f>
        <v>1057226000</v>
      </c>
      <c r="G23" s="94">
        <f>SUM(G22:G22)</f>
        <v>358157</v>
      </c>
      <c r="H23" s="140">
        <f>SUM(H22:H22)</f>
        <v>19572</v>
      </c>
      <c r="I23" s="94">
        <f>SUM(I22:I22)</f>
        <v>0</v>
      </c>
      <c r="L23" s="118"/>
      <c r="M23" s="263"/>
    </row>
    <row r="24" spans="1:14" ht="15.75" customHeight="1" x14ac:dyDescent="0.25">
      <c r="A24" s="176" t="s">
        <v>10</v>
      </c>
      <c r="B24" s="181" t="s">
        <v>63</v>
      </c>
      <c r="C24" s="95" t="s">
        <v>80</v>
      </c>
      <c r="D24" s="97" t="s">
        <v>63</v>
      </c>
      <c r="E24" s="134" t="s">
        <v>63</v>
      </c>
      <c r="F24" s="136">
        <f>1165308000</f>
        <v>1165308000</v>
      </c>
      <c r="G24" s="125">
        <v>1165308</v>
      </c>
      <c r="H24" s="147">
        <v>1165308</v>
      </c>
      <c r="I24" s="151">
        <v>1165308</v>
      </c>
      <c r="M24" s="263"/>
    </row>
    <row r="25" spans="1:14" ht="15.75" customHeight="1" x14ac:dyDescent="0.25">
      <c r="A25" s="153" t="s">
        <v>10</v>
      </c>
      <c r="B25" s="182" t="s">
        <v>63</v>
      </c>
      <c r="C25" s="98" t="s">
        <v>81</v>
      </c>
      <c r="D25" s="99">
        <v>2011</v>
      </c>
      <c r="E25" s="134" t="s">
        <v>63</v>
      </c>
      <c r="F25" s="137">
        <v>795745000</v>
      </c>
      <c r="G25" s="126">
        <v>795745</v>
      </c>
      <c r="H25" s="145">
        <v>795745</v>
      </c>
      <c r="I25" s="126">
        <v>795745</v>
      </c>
      <c r="M25" s="263"/>
    </row>
    <row r="26" spans="1:14" ht="15.75" x14ac:dyDescent="0.25">
      <c r="A26" s="153" t="s">
        <v>10</v>
      </c>
      <c r="B26" s="182" t="s">
        <v>82</v>
      </c>
      <c r="C26" s="98" t="s">
        <v>83</v>
      </c>
      <c r="D26" s="99">
        <v>2011</v>
      </c>
      <c r="E26" s="135">
        <v>2017</v>
      </c>
      <c r="F26" s="137">
        <v>106212000</v>
      </c>
      <c r="G26" s="126">
        <v>131485</v>
      </c>
      <c r="H26" s="145">
        <v>105000</v>
      </c>
      <c r="I26" s="126">
        <v>105000</v>
      </c>
      <c r="M26" s="263"/>
    </row>
    <row r="27" spans="1:14" ht="15.75" x14ac:dyDescent="0.25">
      <c r="A27" s="153" t="s">
        <v>10</v>
      </c>
      <c r="B27" s="182" t="s">
        <v>84</v>
      </c>
      <c r="C27" s="98" t="s">
        <v>85</v>
      </c>
      <c r="D27" s="99">
        <v>2011</v>
      </c>
      <c r="E27" s="135">
        <v>2017</v>
      </c>
      <c r="F27" s="137">
        <v>83980000</v>
      </c>
      <c r="G27" s="126">
        <v>88700</v>
      </c>
      <c r="H27" s="145">
        <v>60000</v>
      </c>
      <c r="I27" s="126">
        <v>60000</v>
      </c>
      <c r="M27" s="263"/>
    </row>
    <row r="28" spans="1:14" ht="15.75" x14ac:dyDescent="0.25">
      <c r="A28" s="153" t="s">
        <v>10</v>
      </c>
      <c r="B28" s="182" t="s">
        <v>86</v>
      </c>
      <c r="C28" s="98" t="s">
        <v>87</v>
      </c>
      <c r="D28" s="99">
        <v>2011</v>
      </c>
      <c r="E28" s="135">
        <v>2017</v>
      </c>
      <c r="F28" s="137">
        <v>114362000</v>
      </c>
      <c r="G28" s="126">
        <v>130150</v>
      </c>
      <c r="H28" s="145">
        <v>105000</v>
      </c>
      <c r="I28" s="126">
        <v>105000</v>
      </c>
      <c r="M28" s="263"/>
    </row>
    <row r="29" spans="1:14" ht="15.75" x14ac:dyDescent="0.25">
      <c r="A29" s="153" t="s">
        <v>10</v>
      </c>
      <c r="B29" s="182" t="s">
        <v>88</v>
      </c>
      <c r="C29" s="98" t="s">
        <v>89</v>
      </c>
      <c r="D29" s="99">
        <v>2011</v>
      </c>
      <c r="E29" s="135">
        <v>2017</v>
      </c>
      <c r="F29" s="137">
        <v>167656000</v>
      </c>
      <c r="G29" s="237">
        <v>156179</v>
      </c>
      <c r="H29" s="238">
        <v>131179</v>
      </c>
      <c r="I29" s="237">
        <v>131179</v>
      </c>
      <c r="J29" s="234" t="s">
        <v>159</v>
      </c>
      <c r="K29" s="236"/>
      <c r="L29" s="118"/>
      <c r="M29" s="264"/>
      <c r="N29" s="118"/>
    </row>
    <row r="30" spans="1:14" ht="15.75" x14ac:dyDescent="0.25">
      <c r="A30" s="153" t="s">
        <v>10</v>
      </c>
      <c r="B30" s="182" t="s">
        <v>90</v>
      </c>
      <c r="C30" s="98" t="s">
        <v>91</v>
      </c>
      <c r="D30" s="99">
        <v>2011</v>
      </c>
      <c r="E30" s="135">
        <v>2017</v>
      </c>
      <c r="F30" s="137">
        <v>145893000</v>
      </c>
      <c r="G30" s="126">
        <v>161665</v>
      </c>
      <c r="H30" s="145">
        <v>95000</v>
      </c>
      <c r="I30" s="126">
        <v>95000</v>
      </c>
      <c r="M30" s="263"/>
    </row>
    <row r="31" spans="1:14" ht="15.75" x14ac:dyDescent="0.25">
      <c r="A31" s="153" t="s">
        <v>10</v>
      </c>
      <c r="B31" s="182" t="s">
        <v>92</v>
      </c>
      <c r="C31" s="98" t="s">
        <v>93</v>
      </c>
      <c r="D31" s="99">
        <v>2012</v>
      </c>
      <c r="E31" s="135">
        <v>2019</v>
      </c>
      <c r="F31" s="137">
        <v>70000000</v>
      </c>
      <c r="G31" s="126">
        <v>75000</v>
      </c>
      <c r="H31" s="145">
        <v>70000</v>
      </c>
      <c r="I31" s="126">
        <v>70000</v>
      </c>
      <c r="M31" s="263"/>
    </row>
    <row r="32" spans="1:14" ht="15.75" x14ac:dyDescent="0.25">
      <c r="A32" s="153" t="s">
        <v>10</v>
      </c>
      <c r="B32" s="182" t="s">
        <v>94</v>
      </c>
      <c r="C32" s="98" t="s">
        <v>95</v>
      </c>
      <c r="D32" s="99">
        <v>2012</v>
      </c>
      <c r="E32" s="135">
        <v>2019</v>
      </c>
      <c r="F32" s="137">
        <v>100000000</v>
      </c>
      <c r="G32" s="126">
        <v>100000</v>
      </c>
      <c r="H32" s="145">
        <v>100000</v>
      </c>
      <c r="I32" s="126">
        <v>100000</v>
      </c>
      <c r="M32" s="263"/>
    </row>
    <row r="33" spans="1:16" ht="15.75" x14ac:dyDescent="0.25">
      <c r="A33" s="153" t="s">
        <v>10</v>
      </c>
      <c r="B33" s="182" t="s">
        <v>96</v>
      </c>
      <c r="C33" s="98" t="s">
        <v>97</v>
      </c>
      <c r="D33" s="99">
        <v>2013</v>
      </c>
      <c r="E33" s="135">
        <v>2019</v>
      </c>
      <c r="F33" s="138">
        <v>141756000</v>
      </c>
      <c r="G33" s="127">
        <v>284610</v>
      </c>
      <c r="H33" s="148">
        <v>327301</v>
      </c>
      <c r="I33" s="127">
        <v>327301</v>
      </c>
      <c r="M33" s="263"/>
    </row>
    <row r="34" spans="1:16" ht="15.75" x14ac:dyDescent="0.25">
      <c r="A34" s="153" t="s">
        <v>10</v>
      </c>
      <c r="B34" s="183" t="s">
        <v>98</v>
      </c>
      <c r="C34" s="105" t="s">
        <v>99</v>
      </c>
      <c r="D34" s="99">
        <v>2013</v>
      </c>
      <c r="E34" s="135">
        <v>2020</v>
      </c>
      <c r="F34" s="138">
        <v>958431000</v>
      </c>
      <c r="G34" s="127">
        <v>1644766</v>
      </c>
      <c r="H34" s="148">
        <v>1400000</v>
      </c>
      <c r="I34" s="127">
        <v>1400000</v>
      </c>
      <c r="M34" s="263"/>
    </row>
    <row r="35" spans="1:16" ht="15.75" x14ac:dyDescent="0.25">
      <c r="A35" s="154" t="s">
        <v>10</v>
      </c>
      <c r="B35" s="183" t="s">
        <v>100</v>
      </c>
      <c r="C35" s="105" t="s">
        <v>101</v>
      </c>
      <c r="D35" s="106">
        <v>2016</v>
      </c>
      <c r="E35" s="133">
        <v>2020</v>
      </c>
      <c r="F35" s="138">
        <v>0</v>
      </c>
      <c r="G35" s="127">
        <v>0</v>
      </c>
      <c r="H35" s="148">
        <v>1100000</v>
      </c>
      <c r="I35" s="127">
        <v>1100000</v>
      </c>
      <c r="M35" s="263">
        <v>2772555</v>
      </c>
    </row>
    <row r="36" spans="1:16" ht="15.75" x14ac:dyDescent="0.25">
      <c r="A36" s="153" t="s">
        <v>10</v>
      </c>
      <c r="B36" s="183" t="s">
        <v>102</v>
      </c>
      <c r="C36" s="98" t="s">
        <v>103</v>
      </c>
      <c r="D36" s="106">
        <v>2016</v>
      </c>
      <c r="E36" s="133">
        <v>2022</v>
      </c>
      <c r="F36" s="138">
        <v>0</v>
      </c>
      <c r="G36" s="127">
        <v>0</v>
      </c>
      <c r="H36" s="148">
        <v>0</v>
      </c>
      <c r="I36" s="127">
        <v>0</v>
      </c>
      <c r="M36" s="263"/>
    </row>
    <row r="37" spans="1:16" ht="15.75" x14ac:dyDescent="0.25">
      <c r="A37" s="153" t="s">
        <v>10</v>
      </c>
      <c r="B37" s="183" t="s">
        <v>104</v>
      </c>
      <c r="C37" s="98" t="s">
        <v>105</v>
      </c>
      <c r="D37" s="106">
        <v>2016</v>
      </c>
      <c r="E37" s="133">
        <v>2022</v>
      </c>
      <c r="F37" s="138">
        <v>0</v>
      </c>
      <c r="G37" s="127">
        <v>0</v>
      </c>
      <c r="H37" s="148">
        <v>0</v>
      </c>
      <c r="I37" s="127">
        <v>0</v>
      </c>
      <c r="M37" s="263"/>
    </row>
    <row r="38" spans="1:16" ht="15.75" x14ac:dyDescent="0.25">
      <c r="A38" s="153" t="s">
        <v>10</v>
      </c>
      <c r="B38" s="183" t="s">
        <v>106</v>
      </c>
      <c r="C38" s="98" t="s">
        <v>107</v>
      </c>
      <c r="D38" s="106">
        <v>2016</v>
      </c>
      <c r="E38" s="133">
        <v>2022</v>
      </c>
      <c r="F38" s="138">
        <v>0</v>
      </c>
      <c r="G38" s="127">
        <v>0</v>
      </c>
      <c r="H38" s="148">
        <v>0</v>
      </c>
      <c r="I38" s="127">
        <v>0</v>
      </c>
      <c r="M38" s="263"/>
    </row>
    <row r="39" spans="1:16" ht="15.75" x14ac:dyDescent="0.25">
      <c r="A39" s="153" t="s">
        <v>10</v>
      </c>
      <c r="B39" s="183" t="s">
        <v>108</v>
      </c>
      <c r="C39" s="98" t="s">
        <v>109</v>
      </c>
      <c r="D39" s="106">
        <v>2016</v>
      </c>
      <c r="E39" s="133">
        <v>2022</v>
      </c>
      <c r="F39" s="137">
        <v>0</v>
      </c>
      <c r="G39" s="127">
        <v>0</v>
      </c>
      <c r="H39" s="148">
        <v>0</v>
      </c>
      <c r="I39" s="127">
        <v>0</v>
      </c>
      <c r="M39" s="263"/>
    </row>
    <row r="40" spans="1:16" ht="15.75" x14ac:dyDescent="0.25">
      <c r="A40" s="153" t="s">
        <v>10</v>
      </c>
      <c r="B40" s="183" t="s">
        <v>110</v>
      </c>
      <c r="C40" s="98" t="s">
        <v>111</v>
      </c>
      <c r="D40" s="106">
        <v>2016</v>
      </c>
      <c r="E40" s="133">
        <v>2022</v>
      </c>
      <c r="F40" s="138">
        <v>0</v>
      </c>
      <c r="G40" s="127">
        <v>0</v>
      </c>
      <c r="H40" s="148">
        <v>0</v>
      </c>
      <c r="I40" s="127">
        <v>0</v>
      </c>
      <c r="M40" s="263"/>
    </row>
    <row r="41" spans="1:16" ht="16.5" thickBot="1" x14ac:dyDescent="0.3">
      <c r="A41" s="269" t="s">
        <v>10</v>
      </c>
      <c r="B41" s="270" t="s">
        <v>136</v>
      </c>
      <c r="C41" s="271" t="s">
        <v>137</v>
      </c>
      <c r="D41" s="272">
        <v>2015</v>
      </c>
      <c r="E41" s="273">
        <v>2022</v>
      </c>
      <c r="F41" s="274">
        <v>0</v>
      </c>
      <c r="G41" s="275">
        <v>0</v>
      </c>
      <c r="H41" s="276">
        <v>0</v>
      </c>
      <c r="I41" s="275">
        <v>0</v>
      </c>
      <c r="M41" s="263"/>
    </row>
    <row r="42" spans="1:16" ht="16.5" thickBot="1" x14ac:dyDescent="0.3">
      <c r="A42" s="175"/>
      <c r="B42" s="92"/>
      <c r="C42" s="91" t="s">
        <v>46</v>
      </c>
      <c r="D42" s="92"/>
      <c r="E42" s="92"/>
      <c r="F42" s="93">
        <f>SUM(F24:F41)</f>
        <v>3849343000</v>
      </c>
      <c r="G42" s="132">
        <f>SUM(G24:G41)</f>
        <v>4733608</v>
      </c>
      <c r="H42" s="94">
        <f>SUM(H24:H41)</f>
        <v>5454533</v>
      </c>
      <c r="I42" s="94">
        <f>SUM(I24:I41)</f>
        <v>5454533</v>
      </c>
      <c r="M42" s="263"/>
    </row>
    <row r="43" spans="1:16" ht="15.75" customHeight="1" x14ac:dyDescent="0.25">
      <c r="A43" s="176" t="s">
        <v>11</v>
      </c>
      <c r="B43" s="181" t="s">
        <v>112</v>
      </c>
      <c r="C43" s="95" t="s">
        <v>113</v>
      </c>
      <c r="D43" s="96">
        <v>2010</v>
      </c>
      <c r="E43" s="96">
        <v>2015</v>
      </c>
      <c r="F43" s="197">
        <v>130000000</v>
      </c>
      <c r="G43" s="75">
        <v>100000</v>
      </c>
      <c r="H43" s="75">
        <v>0</v>
      </c>
      <c r="I43" s="75">
        <v>0</v>
      </c>
      <c r="M43" s="263">
        <v>500000</v>
      </c>
    </row>
    <row r="44" spans="1:16" ht="15.75" customHeight="1" x14ac:dyDescent="0.25">
      <c r="A44" s="154" t="s">
        <v>11</v>
      </c>
      <c r="B44" s="183" t="s">
        <v>114</v>
      </c>
      <c r="C44" s="105" t="s">
        <v>115</v>
      </c>
      <c r="D44" s="106">
        <v>2010</v>
      </c>
      <c r="E44" s="106">
        <v>2015</v>
      </c>
      <c r="F44" s="198">
        <v>440000000</v>
      </c>
      <c r="G44" s="76">
        <v>200000</v>
      </c>
      <c r="H44" s="76">
        <v>0</v>
      </c>
      <c r="I44" s="76">
        <v>0</v>
      </c>
      <c r="M44" s="263"/>
    </row>
    <row r="45" spans="1:16" ht="15.75" customHeight="1" x14ac:dyDescent="0.25">
      <c r="A45" s="154" t="s">
        <v>11</v>
      </c>
      <c r="B45" s="183" t="s">
        <v>153</v>
      </c>
      <c r="C45" s="105" t="s">
        <v>116</v>
      </c>
      <c r="D45" s="106">
        <v>2015</v>
      </c>
      <c r="E45" s="106">
        <v>2020</v>
      </c>
      <c r="F45" s="198">
        <v>0</v>
      </c>
      <c r="G45" s="209">
        <v>200000</v>
      </c>
      <c r="H45" s="209">
        <v>400000</v>
      </c>
      <c r="I45" s="209">
        <v>400000</v>
      </c>
      <c r="J45" s="224" t="s">
        <v>163</v>
      </c>
      <c r="M45" s="263"/>
    </row>
    <row r="46" spans="1:16" ht="15.75" customHeight="1" thickBot="1" x14ac:dyDescent="0.3">
      <c r="A46" s="154" t="s">
        <v>11</v>
      </c>
      <c r="B46" s="183" t="s">
        <v>152</v>
      </c>
      <c r="C46" s="105" t="s">
        <v>162</v>
      </c>
      <c r="D46" s="106">
        <v>2016</v>
      </c>
      <c r="E46" s="106">
        <v>2021</v>
      </c>
      <c r="F46" s="198">
        <v>0</v>
      </c>
      <c r="G46" s="76">
        <v>0</v>
      </c>
      <c r="H46" s="76">
        <v>100000</v>
      </c>
      <c r="I46" s="76">
        <v>140000</v>
      </c>
      <c r="L46" s="118"/>
      <c r="M46" s="264"/>
      <c r="N46" s="118"/>
    </row>
    <row r="47" spans="1:16" ht="16.5" thickBot="1" x14ac:dyDescent="0.3">
      <c r="A47" s="175"/>
      <c r="B47" s="92"/>
      <c r="C47" s="91" t="s">
        <v>47</v>
      </c>
      <c r="D47" s="92"/>
      <c r="E47" s="92"/>
      <c r="F47" s="68">
        <f>SUM(F43:F46)</f>
        <v>570000000</v>
      </c>
      <c r="G47" s="109">
        <f>SUM(G43:G46)</f>
        <v>500000</v>
      </c>
      <c r="H47" s="109">
        <f>SUM(H43:H46)</f>
        <v>500000</v>
      </c>
      <c r="I47" s="109">
        <f>SUM(I43:I46)</f>
        <v>540000</v>
      </c>
      <c r="M47" s="263"/>
    </row>
    <row r="48" spans="1:16" ht="15.75" customHeight="1" x14ac:dyDescent="0.25">
      <c r="A48" s="176" t="s">
        <v>12</v>
      </c>
      <c r="B48" s="181" t="s">
        <v>117</v>
      </c>
      <c r="C48" s="95" t="s">
        <v>118</v>
      </c>
      <c r="D48" s="96">
        <v>2010</v>
      </c>
      <c r="E48" s="96">
        <v>2015</v>
      </c>
      <c r="F48" s="107">
        <v>900000000</v>
      </c>
      <c r="G48" s="75">
        <v>700000</v>
      </c>
      <c r="H48" s="75">
        <v>0</v>
      </c>
      <c r="I48" s="75">
        <v>0</v>
      </c>
      <c r="M48" s="263">
        <v>1008532</v>
      </c>
      <c r="N48" s="110"/>
      <c r="O48" s="110"/>
      <c r="P48" s="110"/>
    </row>
    <row r="49" spans="1:16" ht="15.75" customHeight="1" thickBot="1" x14ac:dyDescent="0.3">
      <c r="A49" s="154" t="s">
        <v>12</v>
      </c>
      <c r="B49" s="183" t="s">
        <v>155</v>
      </c>
      <c r="C49" s="105" t="s">
        <v>154</v>
      </c>
      <c r="D49" s="106">
        <v>2015</v>
      </c>
      <c r="E49" s="106">
        <v>2022</v>
      </c>
      <c r="F49" s="107">
        <v>0</v>
      </c>
      <c r="G49" s="209">
        <v>308532</v>
      </c>
      <c r="H49" s="209">
        <v>708532</v>
      </c>
      <c r="I49" s="209">
        <v>908532</v>
      </c>
      <c r="J49" s="236" t="s">
        <v>164</v>
      </c>
      <c r="K49" s="236"/>
      <c r="M49" s="264"/>
      <c r="N49" s="188"/>
      <c r="O49" s="188"/>
      <c r="P49" s="110"/>
    </row>
    <row r="50" spans="1:16" ht="16.5" thickBot="1" x14ac:dyDescent="0.3">
      <c r="A50" s="175"/>
      <c r="B50" s="92"/>
      <c r="C50" s="91" t="s">
        <v>48</v>
      </c>
      <c r="D50" s="92"/>
      <c r="E50" s="92"/>
      <c r="F50" s="93">
        <f>SUM(F48:F49)</f>
        <v>900000000</v>
      </c>
      <c r="G50" s="94">
        <f>SUM(G48:G49)</f>
        <v>1008532</v>
      </c>
      <c r="H50" s="94">
        <f>SUM(H48:H49)</f>
        <v>708532</v>
      </c>
      <c r="I50" s="94">
        <f>SUM(I48:I49)</f>
        <v>908532</v>
      </c>
      <c r="M50" s="263"/>
    </row>
    <row r="51" spans="1:16" ht="15.75" x14ac:dyDescent="0.25">
      <c r="A51" s="153" t="s">
        <v>13</v>
      </c>
      <c r="B51" s="182" t="s">
        <v>119</v>
      </c>
      <c r="C51" s="98" t="s">
        <v>120</v>
      </c>
      <c r="D51" s="99">
        <v>2009</v>
      </c>
      <c r="E51" s="99">
        <v>2014</v>
      </c>
      <c r="F51" s="100">
        <v>178552000</v>
      </c>
      <c r="G51" s="101">
        <v>0</v>
      </c>
      <c r="H51" s="101">
        <v>0</v>
      </c>
      <c r="I51" s="101">
        <v>0</v>
      </c>
      <c r="M51" s="263"/>
    </row>
    <row r="52" spans="1:16" ht="15.75" customHeight="1" thickBot="1" x14ac:dyDescent="0.3">
      <c r="A52" s="154" t="s">
        <v>13</v>
      </c>
      <c r="B52" s="183" t="s">
        <v>121</v>
      </c>
      <c r="C52" s="105" t="s">
        <v>122</v>
      </c>
      <c r="D52" s="106">
        <v>2012</v>
      </c>
      <c r="E52" s="106">
        <v>2018</v>
      </c>
      <c r="F52" s="108">
        <v>200000000</v>
      </c>
      <c r="G52" s="203">
        <v>424000</v>
      </c>
      <c r="H52" s="203">
        <v>444000</v>
      </c>
      <c r="I52" s="203">
        <v>420000</v>
      </c>
      <c r="M52" s="263">
        <v>424000</v>
      </c>
    </row>
    <row r="53" spans="1:16" ht="16.5" thickBot="1" x14ac:dyDescent="0.3">
      <c r="A53" s="175"/>
      <c r="B53" s="92"/>
      <c r="C53" s="91" t="s">
        <v>49</v>
      </c>
      <c r="D53" s="92"/>
      <c r="E53" s="92"/>
      <c r="F53" s="93">
        <f>SUM(F51:F52)</f>
        <v>378552000</v>
      </c>
      <c r="G53" s="94">
        <f>SUM(G51:G52)</f>
        <v>424000</v>
      </c>
      <c r="H53" s="94">
        <f>SUM(H51:H52)</f>
        <v>444000</v>
      </c>
      <c r="I53" s="94">
        <f>SUM(I51:I52)</f>
        <v>420000</v>
      </c>
      <c r="M53" s="263"/>
      <c r="N53" s="110"/>
    </row>
    <row r="54" spans="1:16" ht="15.75" customHeight="1" x14ac:dyDescent="0.25">
      <c r="A54" s="176" t="s">
        <v>52</v>
      </c>
      <c r="B54" s="181" t="s">
        <v>123</v>
      </c>
      <c r="C54" s="95" t="s">
        <v>124</v>
      </c>
      <c r="D54" s="96">
        <v>2011</v>
      </c>
      <c r="E54" s="96">
        <v>2017</v>
      </c>
      <c r="F54" s="107">
        <v>1850000000</v>
      </c>
      <c r="G54" s="111">
        <f>1200000+232511</f>
        <v>1432511</v>
      </c>
      <c r="H54" s="111">
        <v>1483192</v>
      </c>
      <c r="I54" s="111">
        <v>438000</v>
      </c>
      <c r="M54" s="263"/>
    </row>
    <row r="55" spans="1:16" ht="15.75" x14ac:dyDescent="0.25">
      <c r="A55" s="153" t="s">
        <v>52</v>
      </c>
      <c r="B55" s="182" t="s">
        <v>125</v>
      </c>
      <c r="C55" s="98" t="s">
        <v>126</v>
      </c>
      <c r="D55" s="99">
        <v>2011</v>
      </c>
      <c r="E55" s="99">
        <v>2016</v>
      </c>
      <c r="F55" s="112">
        <v>80000000</v>
      </c>
      <c r="G55" s="227">
        <v>136091</v>
      </c>
      <c r="H55" s="227">
        <v>107169</v>
      </c>
      <c r="I55" s="113">
        <v>0</v>
      </c>
      <c r="M55" s="263"/>
    </row>
    <row r="56" spans="1:16" ht="15.75" x14ac:dyDescent="0.25">
      <c r="A56" s="153" t="s">
        <v>52</v>
      </c>
      <c r="B56" s="182" t="s">
        <v>127</v>
      </c>
      <c r="C56" s="98" t="s">
        <v>128</v>
      </c>
      <c r="D56" s="99">
        <v>2012</v>
      </c>
      <c r="E56" s="99">
        <v>2017</v>
      </c>
      <c r="F56" s="112">
        <v>51500000</v>
      </c>
      <c r="G56" s="113">
        <v>51500</v>
      </c>
      <c r="H56" s="113">
        <v>51500</v>
      </c>
      <c r="I56" s="113">
        <v>51500</v>
      </c>
      <c r="M56" s="263"/>
    </row>
    <row r="57" spans="1:16" ht="15.75" x14ac:dyDescent="0.25">
      <c r="A57" s="153" t="s">
        <v>52</v>
      </c>
      <c r="B57" s="182" t="s">
        <v>129</v>
      </c>
      <c r="C57" s="98" t="s">
        <v>130</v>
      </c>
      <c r="D57" s="99">
        <v>2012</v>
      </c>
      <c r="E57" s="99">
        <v>2018</v>
      </c>
      <c r="F57" s="112">
        <v>812414000</v>
      </c>
      <c r="G57" s="204">
        <v>812000</v>
      </c>
      <c r="H57" s="204">
        <v>950000</v>
      </c>
      <c r="I57" s="204">
        <v>950000</v>
      </c>
      <c r="M57" s="263">
        <v>3441302</v>
      </c>
    </row>
    <row r="58" spans="1:16" ht="15.75" x14ac:dyDescent="0.25">
      <c r="A58" s="154" t="s">
        <v>52</v>
      </c>
      <c r="B58" s="183" t="s">
        <v>139</v>
      </c>
      <c r="C58" s="105" t="s">
        <v>142</v>
      </c>
      <c r="D58" s="106">
        <v>2015</v>
      </c>
      <c r="E58" s="106">
        <v>2022</v>
      </c>
      <c r="F58" s="112">
        <v>0</v>
      </c>
      <c r="G58" s="204">
        <v>700000</v>
      </c>
      <c r="H58" s="204">
        <v>1300000</v>
      </c>
      <c r="I58" s="227">
        <v>1862669</v>
      </c>
      <c r="M58" s="263"/>
    </row>
    <row r="59" spans="1:16" ht="15.75" x14ac:dyDescent="0.25">
      <c r="A59" s="154" t="s">
        <v>52</v>
      </c>
      <c r="B59" s="183" t="s">
        <v>141</v>
      </c>
      <c r="C59" s="105" t="s">
        <v>131</v>
      </c>
      <c r="D59" s="106">
        <v>2014</v>
      </c>
      <c r="E59" s="106">
        <v>2019</v>
      </c>
      <c r="F59" s="112">
        <v>44500000</v>
      </c>
      <c r="G59" s="204">
        <v>226000</v>
      </c>
      <c r="H59" s="204">
        <v>352000</v>
      </c>
      <c r="I59" s="204">
        <v>392000</v>
      </c>
      <c r="M59" s="263"/>
    </row>
    <row r="60" spans="1:16" ht="15.75" customHeight="1" thickBot="1" x14ac:dyDescent="0.3">
      <c r="A60" s="154" t="s">
        <v>52</v>
      </c>
      <c r="B60" s="185" t="s">
        <v>140</v>
      </c>
      <c r="C60" s="105" t="s">
        <v>132</v>
      </c>
      <c r="D60" s="106">
        <v>2014</v>
      </c>
      <c r="E60" s="106">
        <v>2019</v>
      </c>
      <c r="F60" s="112">
        <v>26000000</v>
      </c>
      <c r="G60" s="204">
        <v>83200</v>
      </c>
      <c r="H60" s="204">
        <v>70000</v>
      </c>
      <c r="I60" s="204">
        <v>200000</v>
      </c>
      <c r="M60" s="263"/>
    </row>
    <row r="61" spans="1:16" ht="16.5" thickBot="1" x14ac:dyDescent="0.3">
      <c r="A61" s="89"/>
      <c r="B61" s="90"/>
      <c r="C61" s="91" t="s">
        <v>53</v>
      </c>
      <c r="D61" s="92"/>
      <c r="E61" s="92"/>
      <c r="F61" s="93">
        <f>SUM(F54:F60)</f>
        <v>2864414000</v>
      </c>
      <c r="G61" s="94">
        <f>SUM(G54:G60)</f>
        <v>3441302</v>
      </c>
      <c r="H61" s="94">
        <f>SUM(H54:H60)</f>
        <v>4313861</v>
      </c>
      <c r="I61" s="94">
        <f>SUM(I54:I60)</f>
        <v>3894169</v>
      </c>
      <c r="M61" s="267">
        <f>SUM(M17:M60)</f>
        <v>9210659</v>
      </c>
    </row>
    <row r="62" spans="1:16" ht="16.5" thickBot="1" x14ac:dyDescent="0.3">
      <c r="A62" s="331" t="s">
        <v>54</v>
      </c>
      <c r="B62" s="332"/>
      <c r="C62" s="333"/>
      <c r="D62" s="114"/>
      <c r="E62" s="114"/>
      <c r="F62" s="115">
        <f>F61+F53+F50+F47+F42+F23+F21+F18+F15+F6</f>
        <v>13705585000</v>
      </c>
      <c r="G62" s="116">
        <f>G61+G53+G50+G47+G42+G23+G21+G18+G15+G6</f>
        <v>14880504</v>
      </c>
      <c r="H62" s="116">
        <f>H61+H53+H50+H47+H42+H23+H21+H18+H15+H6</f>
        <v>16011061</v>
      </c>
      <c r="I62" s="116">
        <f>I61+I53+I50+I47+I42+I23+I21+I18+I15+I6</f>
        <v>15909797</v>
      </c>
      <c r="M62" s="263"/>
    </row>
    <row r="63" spans="1:16" x14ac:dyDescent="0.25">
      <c r="A63" s="50" t="s">
        <v>18</v>
      </c>
      <c r="B63" s="51"/>
      <c r="C63" s="52"/>
      <c r="D63" s="51"/>
    </row>
    <row r="64" spans="1:16" ht="15.75" x14ac:dyDescent="0.25">
      <c r="A64" s="53" t="s">
        <v>19</v>
      </c>
      <c r="B64" s="54"/>
      <c r="C64" s="54"/>
      <c r="D64" s="54"/>
    </row>
    <row r="65" spans="1:7" ht="15.75" x14ac:dyDescent="0.25">
      <c r="A65" s="53" t="s">
        <v>186</v>
      </c>
      <c r="B65" s="54"/>
      <c r="C65" s="54"/>
      <c r="D65" s="54"/>
      <c r="E65" s="41"/>
      <c r="F65" s="41"/>
    </row>
    <row r="66" spans="1:7" ht="15.75" x14ac:dyDescent="0.25">
      <c r="A66" s="53"/>
      <c r="B66" s="54"/>
      <c r="C66" s="54"/>
      <c r="D66" s="54"/>
    </row>
    <row r="67" spans="1:7" x14ac:dyDescent="0.25">
      <c r="A67" s="200"/>
    </row>
    <row r="69" spans="1:7" x14ac:dyDescent="0.25">
      <c r="G69" s="118"/>
    </row>
  </sheetData>
  <mergeCells count="4">
    <mergeCell ref="A2:C2"/>
    <mergeCell ref="A3:I3"/>
    <mergeCell ref="A62:C62"/>
    <mergeCell ref="H2:K2"/>
  </mergeCells>
  <pageMargins left="0.7" right="0.7" top="0.75" bottom="0.75" header="0.3" footer="0.3"/>
  <pageSetup paperSize="8" scale="65" orientation="portrait" r:id="rId1"/>
  <colBreaks count="1" manualBreakCount="1">
    <brk id="13" max="6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Normal="100" workbookViewId="0">
      <selection activeCell="A19" sqref="A19"/>
    </sheetView>
  </sheetViews>
  <sheetFormatPr defaultRowHeight="12.75" x14ac:dyDescent="0.2"/>
  <cols>
    <col min="2" max="2" width="14.85546875" bestFit="1" customWidth="1"/>
    <col min="3" max="3" width="19.140625" customWidth="1"/>
    <col min="4" max="4" width="13.42578125" customWidth="1"/>
    <col min="5" max="5" width="16.85546875" customWidth="1"/>
    <col min="6" max="6" width="16" customWidth="1"/>
    <col min="7" max="7" width="12.85546875" customWidth="1"/>
    <col min="8" max="8" width="18.7109375" customWidth="1"/>
    <col min="9" max="9" width="20" customWidth="1"/>
    <col min="10" max="10" width="5.28515625" customWidth="1"/>
    <col min="11" max="11" width="18.85546875" customWidth="1"/>
  </cols>
  <sheetData>
    <row r="1" spans="1:11" ht="19.5" customHeight="1" x14ac:dyDescent="0.25">
      <c r="A1" s="302" t="s">
        <v>184</v>
      </c>
      <c r="I1" s="268" t="s">
        <v>180</v>
      </c>
    </row>
    <row r="3" spans="1:11" ht="18.75" x14ac:dyDescent="0.3">
      <c r="B3" s="261" t="s">
        <v>176</v>
      </c>
    </row>
    <row r="4" spans="1:11" ht="13.5" thickBot="1" x14ac:dyDescent="0.25"/>
    <row r="5" spans="1:11" ht="17.25" thickTop="1" thickBot="1" x14ac:dyDescent="0.25">
      <c r="B5" s="335" t="s">
        <v>165</v>
      </c>
      <c r="C5" s="337" t="s">
        <v>166</v>
      </c>
      <c r="D5" s="339" t="s">
        <v>167</v>
      </c>
      <c r="E5" s="340"/>
      <c r="F5" s="341" t="s">
        <v>168</v>
      </c>
      <c r="G5" s="342"/>
      <c r="H5" s="342"/>
      <c r="I5" s="340"/>
    </row>
    <row r="6" spans="1:11" ht="138" customHeight="1" thickBot="1" x14ac:dyDescent="0.25">
      <c r="B6" s="336"/>
      <c r="C6" s="338"/>
      <c r="D6" s="239" t="s">
        <v>169</v>
      </c>
      <c r="E6" s="240" t="s">
        <v>170</v>
      </c>
      <c r="F6" s="241" t="s">
        <v>171</v>
      </c>
      <c r="G6" s="241" t="s">
        <v>172</v>
      </c>
      <c r="H6" s="241" t="s">
        <v>173</v>
      </c>
      <c r="I6" s="242" t="s">
        <v>174</v>
      </c>
      <c r="K6" s="43" t="s">
        <v>181</v>
      </c>
    </row>
    <row r="7" spans="1:11" ht="17.25" thickTop="1" thickBot="1" x14ac:dyDescent="0.3">
      <c r="B7" s="243" t="s">
        <v>5</v>
      </c>
      <c r="C7" s="247">
        <f t="shared" ref="C7:C18" si="0">D7+E7</f>
        <v>4685326</v>
      </c>
      <c r="D7" s="247">
        <v>4685326</v>
      </c>
      <c r="E7" s="248">
        <v>0</v>
      </c>
      <c r="F7" s="246">
        <v>0</v>
      </c>
      <c r="G7" s="244">
        <v>0</v>
      </c>
      <c r="H7" s="247">
        <v>3234841</v>
      </c>
      <c r="I7" s="245">
        <v>0</v>
      </c>
      <c r="K7" s="292">
        <v>3234840.9708287874</v>
      </c>
    </row>
    <row r="8" spans="1:11" ht="16.5" thickBot="1" x14ac:dyDescent="0.3">
      <c r="B8" s="243" t="s">
        <v>6</v>
      </c>
      <c r="C8" s="247">
        <f t="shared" si="0"/>
        <v>3823479</v>
      </c>
      <c r="D8" s="247">
        <v>114687</v>
      </c>
      <c r="E8" s="248">
        <v>3708792</v>
      </c>
      <c r="F8" s="246">
        <v>0</v>
      </c>
      <c r="G8" s="244">
        <v>0</v>
      </c>
      <c r="H8" s="246">
        <v>0</v>
      </c>
      <c r="I8" s="245">
        <v>0</v>
      </c>
      <c r="K8" s="292">
        <v>78010.026698607355</v>
      </c>
    </row>
    <row r="9" spans="1:11" ht="16.5" thickBot="1" x14ac:dyDescent="0.3">
      <c r="B9" s="243" t="s">
        <v>7</v>
      </c>
      <c r="C9" s="247">
        <f t="shared" si="0"/>
        <v>454695</v>
      </c>
      <c r="D9" s="247">
        <v>80353</v>
      </c>
      <c r="E9" s="248">
        <v>374342</v>
      </c>
      <c r="F9" s="249">
        <v>374342</v>
      </c>
      <c r="G9" s="244">
        <v>0</v>
      </c>
      <c r="H9" s="249">
        <v>78010</v>
      </c>
      <c r="I9" s="245">
        <v>0</v>
      </c>
      <c r="K9" s="292">
        <v>83971.552650863174</v>
      </c>
    </row>
    <row r="10" spans="1:11" ht="16.5" thickBot="1" x14ac:dyDescent="0.3">
      <c r="B10" s="243" t="s">
        <v>8</v>
      </c>
      <c r="C10" s="247">
        <f t="shared" si="0"/>
        <v>427617</v>
      </c>
      <c r="D10" s="247">
        <v>95846</v>
      </c>
      <c r="E10" s="248">
        <v>331771</v>
      </c>
      <c r="F10" s="249">
        <v>331771</v>
      </c>
      <c r="G10" s="244">
        <v>0</v>
      </c>
      <c r="H10" s="249">
        <v>83972</v>
      </c>
      <c r="I10" s="248">
        <v>8534</v>
      </c>
      <c r="K10" s="292">
        <v>160944.52437293451</v>
      </c>
    </row>
    <row r="11" spans="1:11" ht="16.5" thickBot="1" x14ac:dyDescent="0.3">
      <c r="B11" s="243" t="s">
        <v>9</v>
      </c>
      <c r="C11" s="247">
        <f t="shared" si="0"/>
        <v>1346736</v>
      </c>
      <c r="D11" s="249">
        <v>988579</v>
      </c>
      <c r="E11" s="248">
        <v>358157</v>
      </c>
      <c r="F11" s="249">
        <v>358157</v>
      </c>
      <c r="G11" s="244">
        <v>0</v>
      </c>
      <c r="H11" s="249">
        <v>160945</v>
      </c>
      <c r="I11" s="245">
        <v>0</v>
      </c>
      <c r="K11" s="292">
        <v>5636552.2889222726</v>
      </c>
    </row>
    <row r="12" spans="1:11" ht="16.5" thickBot="1" x14ac:dyDescent="0.3">
      <c r="B12" s="243" t="s">
        <v>10</v>
      </c>
      <c r="C12" s="247">
        <f t="shared" si="0"/>
        <v>12162872</v>
      </c>
      <c r="D12" s="249">
        <v>7429264</v>
      </c>
      <c r="E12" s="248">
        <v>4733608</v>
      </c>
      <c r="F12" s="247">
        <v>2772555</v>
      </c>
      <c r="G12" s="244" t="s">
        <v>175</v>
      </c>
      <c r="H12" s="249">
        <v>5636552</v>
      </c>
      <c r="I12" s="250">
        <v>923130</v>
      </c>
      <c r="K12" s="292">
        <v>59262.610279617453</v>
      </c>
    </row>
    <row r="13" spans="1:11" ht="16.5" thickBot="1" x14ac:dyDescent="0.3">
      <c r="B13" s="243" t="s">
        <v>11</v>
      </c>
      <c r="C13" s="247">
        <f t="shared" si="0"/>
        <v>564034</v>
      </c>
      <c r="D13" s="247">
        <v>64034</v>
      </c>
      <c r="E13" s="248">
        <v>500000</v>
      </c>
      <c r="F13" s="249">
        <v>500000</v>
      </c>
      <c r="G13" s="244">
        <v>0</v>
      </c>
      <c r="H13" s="249">
        <v>59263</v>
      </c>
      <c r="I13" s="245">
        <v>0</v>
      </c>
      <c r="K13" s="292">
        <v>436672.14795402961</v>
      </c>
    </row>
    <row r="14" spans="1:11" ht="16.5" thickBot="1" x14ac:dyDescent="0.3">
      <c r="B14" s="243" t="s">
        <v>12</v>
      </c>
      <c r="C14" s="247">
        <f t="shared" si="0"/>
        <v>1466513</v>
      </c>
      <c r="D14" s="247">
        <v>457981</v>
      </c>
      <c r="E14" s="248">
        <v>1008532</v>
      </c>
      <c r="F14" s="249">
        <v>1008532</v>
      </c>
      <c r="G14" s="244">
        <v>0</v>
      </c>
      <c r="H14" s="249">
        <v>436672</v>
      </c>
      <c r="I14" s="245">
        <v>0</v>
      </c>
      <c r="K14" s="292">
        <v>418962.87829288759</v>
      </c>
    </row>
    <row r="15" spans="1:11" ht="16.5" thickBot="1" x14ac:dyDescent="0.3">
      <c r="B15" s="243" t="s">
        <v>13</v>
      </c>
      <c r="C15" s="247">
        <f t="shared" si="0"/>
        <v>848663</v>
      </c>
      <c r="D15" s="247">
        <v>424663</v>
      </c>
      <c r="E15" s="248">
        <v>424000</v>
      </c>
      <c r="F15" s="249">
        <v>424000</v>
      </c>
      <c r="G15" s="244">
        <v>0</v>
      </c>
      <c r="H15" s="249">
        <v>418963</v>
      </c>
      <c r="I15" s="245">
        <v>0</v>
      </c>
      <c r="K15" s="294">
        <v>10109217.000000002</v>
      </c>
    </row>
    <row r="16" spans="1:11" ht="16.5" thickBot="1" x14ac:dyDescent="0.25">
      <c r="B16" s="243" t="s">
        <v>182</v>
      </c>
      <c r="C16" s="247">
        <f t="shared" si="0"/>
        <v>79374</v>
      </c>
      <c r="D16" s="247">
        <v>79374</v>
      </c>
      <c r="E16" s="248">
        <v>0</v>
      </c>
      <c r="F16" s="249">
        <v>0</v>
      </c>
      <c r="G16" s="244">
        <v>0</v>
      </c>
      <c r="H16" s="246">
        <v>0</v>
      </c>
      <c r="I16" s="245">
        <v>0</v>
      </c>
    </row>
    <row r="17" spans="2:9" ht="16.5" thickBot="1" x14ac:dyDescent="0.25">
      <c r="B17" s="251" t="s">
        <v>183</v>
      </c>
      <c r="C17" s="252">
        <f t="shared" si="0"/>
        <v>3557712</v>
      </c>
      <c r="D17" s="252">
        <v>116410</v>
      </c>
      <c r="E17" s="262">
        <v>3441302</v>
      </c>
      <c r="F17" s="249">
        <v>3441302</v>
      </c>
      <c r="G17" s="255">
        <v>0</v>
      </c>
      <c r="H17" s="254">
        <v>0</v>
      </c>
      <c r="I17" s="253">
        <v>0</v>
      </c>
    </row>
    <row r="18" spans="2:9" ht="17.25" thickTop="1" thickBot="1" x14ac:dyDescent="0.25">
      <c r="B18" s="256" t="s">
        <v>16</v>
      </c>
      <c r="C18" s="259">
        <f t="shared" si="0"/>
        <v>29417021</v>
      </c>
      <c r="D18" s="259">
        <f>SUM(D7:D17)</f>
        <v>14536517</v>
      </c>
      <c r="E18" s="258">
        <f>SUM(E7:E17)</f>
        <v>14880504</v>
      </c>
      <c r="F18" s="259">
        <v>9210659</v>
      </c>
      <c r="G18" s="257" t="s">
        <v>175</v>
      </c>
      <c r="H18" s="258">
        <f>SUM(H7:H17)</f>
        <v>10109218</v>
      </c>
      <c r="I18" s="260">
        <f>SUM(I7:I17)</f>
        <v>931664</v>
      </c>
    </row>
    <row r="19" spans="2:9" ht="26.25" customHeight="1" thickTop="1" x14ac:dyDescent="0.2"/>
  </sheetData>
  <mergeCells count="4">
    <mergeCell ref="B5:B6"/>
    <mergeCell ref="C5:C6"/>
    <mergeCell ref="D5:E5"/>
    <mergeCell ref="F5:I5"/>
  </mergeCells>
  <pageMargins left="0.7" right="0.7" top="0.78740157499999996" bottom="0.78740157499999996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>
      <selection activeCell="G1" sqref="G1"/>
    </sheetView>
  </sheetViews>
  <sheetFormatPr defaultColWidth="9.140625" defaultRowHeight="15" x14ac:dyDescent="0.25"/>
  <cols>
    <col min="1" max="1" width="9.140625" style="282"/>
    <col min="2" max="2" width="15.28515625" style="282" customWidth="1"/>
    <col min="3" max="3" width="12.42578125" style="282" customWidth="1"/>
    <col min="4" max="4" width="12" style="282" bestFit="1" customWidth="1"/>
    <col min="5" max="5" width="13.28515625" style="282" customWidth="1"/>
    <col min="6" max="6" width="4.7109375" style="282" customWidth="1"/>
    <col min="7" max="7" width="14.28515625" style="282" customWidth="1"/>
    <col min="8" max="8" width="10.42578125" style="282" customWidth="1"/>
    <col min="9" max="10" width="9.140625" style="282"/>
    <col min="11" max="11" width="6.42578125" style="282" customWidth="1"/>
    <col min="12" max="12" width="12.7109375" style="282" customWidth="1"/>
    <col min="13" max="16384" width="9.140625" style="282"/>
  </cols>
  <sheetData>
    <row r="1" spans="1:8" ht="15.75" x14ac:dyDescent="0.25">
      <c r="A1" s="301" t="s">
        <v>179</v>
      </c>
      <c r="G1" s="297">
        <v>41754</v>
      </c>
    </row>
    <row r="3" spans="1:8" x14ac:dyDescent="0.25">
      <c r="A3" s="309" t="s">
        <v>190</v>
      </c>
    </row>
    <row r="4" spans="1:8" x14ac:dyDescent="0.25">
      <c r="C4" s="290" t="s">
        <v>188</v>
      </c>
      <c r="D4" s="290"/>
      <c r="E4" s="290"/>
      <c r="F4" s="290"/>
      <c r="G4" s="308"/>
    </row>
    <row r="6" spans="1:8" x14ac:dyDescent="0.25">
      <c r="A6" s="283"/>
      <c r="B6" s="284">
        <v>2014</v>
      </c>
      <c r="C6" s="285">
        <v>2015</v>
      </c>
      <c r="D6" s="285">
        <v>2016</v>
      </c>
      <c r="E6" s="285">
        <v>2017</v>
      </c>
      <c r="G6" s="306" t="s">
        <v>189</v>
      </c>
      <c r="H6" s="291"/>
    </row>
    <row r="7" spans="1:8" x14ac:dyDescent="0.25">
      <c r="A7" s="283" t="s">
        <v>5</v>
      </c>
      <c r="B7" s="286">
        <v>3010846000</v>
      </c>
      <c r="C7" s="292">
        <v>3234840.9708287874</v>
      </c>
      <c r="D7" s="292">
        <v>3259741.9708287874</v>
      </c>
      <c r="E7" s="292">
        <v>3259741.9708287874</v>
      </c>
      <c r="G7" s="292">
        <v>223994.97082878766</v>
      </c>
      <c r="H7" s="289"/>
    </row>
    <row r="8" spans="1:8" x14ac:dyDescent="0.25">
      <c r="A8" s="283" t="s">
        <v>7</v>
      </c>
      <c r="B8" s="286">
        <v>72558000</v>
      </c>
      <c r="C8" s="292">
        <v>78010.026698607355</v>
      </c>
      <c r="D8" s="292">
        <v>77956.026698607355</v>
      </c>
      <c r="E8" s="292">
        <v>77956.026698607355</v>
      </c>
      <c r="G8" s="292">
        <v>5398.0266986073593</v>
      </c>
      <c r="H8" s="289"/>
    </row>
    <row r="9" spans="1:8" x14ac:dyDescent="0.25">
      <c r="A9" s="283" t="s">
        <v>8</v>
      </c>
      <c r="B9" s="286">
        <v>78103000</v>
      </c>
      <c r="C9" s="292">
        <v>83971.552650863174</v>
      </c>
      <c r="D9" s="292">
        <v>83913.552650863174</v>
      </c>
      <c r="E9" s="292">
        <v>83913.552650863174</v>
      </c>
      <c r="G9" s="292">
        <v>5810.5526508631792</v>
      </c>
      <c r="H9" s="289"/>
    </row>
    <row r="10" spans="1:8" x14ac:dyDescent="0.25">
      <c r="A10" s="283" t="s">
        <v>9</v>
      </c>
      <c r="B10" s="286">
        <v>149800000</v>
      </c>
      <c r="C10" s="292">
        <v>160944.52437293451</v>
      </c>
      <c r="D10" s="292">
        <v>167518.52437293451</v>
      </c>
      <c r="E10" s="292">
        <v>167518.52437293451</v>
      </c>
      <c r="G10" s="292">
        <v>11144.524372934515</v>
      </c>
      <c r="H10" s="289"/>
    </row>
    <row r="11" spans="1:8" x14ac:dyDescent="0.25">
      <c r="A11" s="283" t="s">
        <v>10</v>
      </c>
      <c r="B11" s="286">
        <v>5246252000</v>
      </c>
      <c r="C11" s="292">
        <v>5636552.2889222726</v>
      </c>
      <c r="D11" s="292">
        <v>5646364.2889222726</v>
      </c>
      <c r="E11" s="292">
        <v>5646364.2889222726</v>
      </c>
      <c r="G11" s="292">
        <v>390300.28892227262</v>
      </c>
      <c r="H11" s="289"/>
    </row>
    <row r="12" spans="1:8" x14ac:dyDescent="0.25">
      <c r="A12" s="283" t="s">
        <v>11</v>
      </c>
      <c r="B12" s="286">
        <v>55159000</v>
      </c>
      <c r="C12" s="292">
        <v>59262.610279617453</v>
      </c>
      <c r="D12" s="292">
        <v>59262.610279617453</v>
      </c>
      <c r="E12" s="292">
        <v>59262.610279617453</v>
      </c>
      <c r="G12" s="292">
        <v>4103.6102796174555</v>
      </c>
      <c r="H12" s="289"/>
    </row>
    <row r="13" spans="1:8" x14ac:dyDescent="0.25">
      <c r="A13" s="283" t="s">
        <v>12</v>
      </c>
      <c r="B13" s="286">
        <v>406435000</v>
      </c>
      <c r="C13" s="292">
        <v>436672.14795402961</v>
      </c>
      <c r="D13" s="292">
        <v>436672.14795402961</v>
      </c>
      <c r="E13" s="292">
        <v>436672.14795402961</v>
      </c>
      <c r="G13" s="292">
        <v>30237.147954029635</v>
      </c>
      <c r="H13" s="289"/>
    </row>
    <row r="14" spans="1:8" ht="15.75" thickBot="1" x14ac:dyDescent="0.3">
      <c r="A14" s="283" t="s">
        <v>178</v>
      </c>
      <c r="B14" s="286">
        <v>389952000</v>
      </c>
      <c r="C14" s="292">
        <v>418962.87829288759</v>
      </c>
      <c r="D14" s="292">
        <v>418963.87829288759</v>
      </c>
      <c r="E14" s="292">
        <v>418963.87829288759</v>
      </c>
      <c r="G14" s="293">
        <v>29010.878292887584</v>
      </c>
      <c r="H14" s="289"/>
    </row>
    <row r="15" spans="1:8" ht="15.75" thickBot="1" x14ac:dyDescent="0.3">
      <c r="A15" s="287" t="s">
        <v>161</v>
      </c>
      <c r="B15" s="288">
        <f>SUM(B7:B14)</f>
        <v>9409105000</v>
      </c>
      <c r="C15" s="294">
        <v>10109217</v>
      </c>
      <c r="D15" s="294">
        <v>10150393.000000002</v>
      </c>
      <c r="E15" s="294">
        <v>10150393.000000002</v>
      </c>
      <c r="G15" s="307">
        <v>700000</v>
      </c>
      <c r="H15" s="295"/>
    </row>
    <row r="16" spans="1:8" x14ac:dyDescent="0.25">
      <c r="G16" s="296"/>
      <c r="H16" s="296"/>
    </row>
    <row r="17" spans="7:8" x14ac:dyDescent="0.25">
      <c r="G17" s="289"/>
      <c r="H17" s="289"/>
    </row>
  </sheetData>
  <pageMargins left="0.7" right="0.7" top="0.78740157499999996" bottom="0.78740157499999996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36" sqref="S36"/>
    </sheetView>
  </sheetViews>
  <sheetFormatPr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III.A_3. návrh celk</vt:lpstr>
      <vt:lpstr>III.B_3. návrh instituc.</vt:lpstr>
      <vt:lpstr>III.C_3. návrh účelové</vt:lpstr>
      <vt:lpstr>III.D_3.návrh - závazné ukaz</vt:lpstr>
      <vt:lpstr>RVO_upr +700 mil. </vt:lpstr>
      <vt:lpstr>List2</vt:lpstr>
      <vt:lpstr>'III.A_3. návrh celk'!Print_Area</vt:lpstr>
      <vt:lpstr>'III.B_3. návrh instituc.'!Print_Area</vt:lpstr>
      <vt:lpstr>'III.C_3. návrh účelové'!Print_Area</vt:lpstr>
      <vt:lpstr>'III.D_3.návrh - závazné ukaz'!Print_Area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Aim Karel UCHP</cp:lastModifiedBy>
  <cp:lastPrinted>2014-04-30T13:33:47Z</cp:lastPrinted>
  <dcterms:created xsi:type="dcterms:W3CDTF">2013-01-18T11:15:10Z</dcterms:created>
  <dcterms:modified xsi:type="dcterms:W3CDTF">2014-05-04T20:12:54Z</dcterms:modified>
</cp:coreProperties>
</file>